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docx" ContentType="application/vnd.openxmlformats-officedocument.wordprocessingml.document"/>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19200" windowHeight="8340" tabRatio="836" firstSheet="1" activeTab="6"/>
  </bookViews>
  <sheets>
    <sheet name="Instructions" sheetId="2" r:id="rId1"/>
    <sheet name="Gene Table" sheetId="11" r:id="rId2"/>
    <sheet name="Test Sample Data" sheetId="1" r:id="rId3"/>
    <sheet name="Control Sample Data" sheetId="7" r:id="rId4"/>
    <sheet name="Choose Housekeeping Genes" sheetId="9" r:id="rId5"/>
    <sheet name="QC Report" sheetId="4" r:id="rId6"/>
    <sheet name="Results" sheetId="8" r:id="rId7"/>
    <sheet name="3D Profile" sheetId="14" r:id="rId8"/>
    <sheet name="Data for 3D Profile" sheetId="13" r:id="rId9"/>
    <sheet name="Scatter Plot" sheetId="15" r:id="rId10"/>
    <sheet name="Volcano Plot" sheetId="16" r:id="rId11"/>
    <sheet name="Calculations" sheetId="12" r:id="rId12"/>
    <sheet name="Gene List" sheetId="17" state="hidden" r:id="rId13"/>
  </sheets>
  <externalReferences>
    <externalReference r:id="rId16"/>
  </externalReferences>
  <definedNames>
    <definedName name="new">'[1]newLot'!$E$5:$E$132</definedName>
    <definedName name="old">'[1]oldLot'!$E$5:$E$132</definedName>
  </definedNames>
  <calcPr calcId="144525"/>
</workbook>
</file>

<file path=xl/sharedStrings.xml><?xml version="1.0" encoding="utf-8"?>
<sst xmlns="http://schemas.openxmlformats.org/spreadsheetml/2006/main" count="4172" uniqueCount="2521">
  <si>
    <t xml:space="preserve">Instructions for using the analysis worksheets
Important notes: 
1. Data cells are yellow. You can change and input values in these cells. 
2. Formulas cells are gray or white. Please do not touch these cells. They contain formulas for calculation use. 
3. A set of sample data is displayed for illustration purpose. Follow the instruction and replace sample data with your array info and experimental Ct values. 
4. To ensure the best performance, use GeneCopoeia recommended and supported reagents. 
Test sample data: input test sample Ct values
1. Yellow cells: copy and paste your test sample Ct values by clicking “paste special” then selecting “paste values”
2. Up to 10 replicated samples’ Ct values can be uploaded
Control sample data: input control sample Ct values 
1. Yellow cells: copy and paste your control sample Ct values by clicking “paste special” then selecting “paste values”
2. Up to 10 replicated samples’ Ct values can be uploaded
Normalization: choose housekeeping genes
1. Yellow cells: type the gene symbols of housekeeping (HK) genes that will be used for normalization. 
2. Up to 20 HK genes can be used. 
Results: display fold difference
1. The fold changes of the differential expression (test vs. control) are displayed here automatically.
2. T-test p values will be automatically displayed if sample replicates are included. 
3D plot: Illustrate fold difference in 3D
1. Up-regulation: z-axis values &gt;1
2. Down-regulation: z-axis values &lt;1
3. The title of each axis can be changed by clicking and editing it
Scatter plot: Display fold change with defined threshold
1. Graphs the expression level ((2 ^ (-ΔCt)) of each gene (control vs. test). 
2. Black line: indicates fold change ((2 ^ (-ΔΔCt)) of 1, which means no change. 
3. Yellow cell: enter and define your desired threshold of fold change.
4. Pink line: indicates the desired threshold of fold change. 
5. The scale and title of each axis can be adjusted and edited by clicking and reformatting it. 
6. Note: ΔCt = Ct (GOI) – avg. (Ct (HKG)). GOI stands for each gene of interest. HKG stands for the housekeeping genes. 
Volcano plot: Display fold change with defined threshold and p-value
1. Yellow cells: define threshold of fold change and p-value
2. Black line: indicates fold change of 1. 
3. Pink line: indicates the desired threshold of fold change
4. Blue line: indicates the desired p value of the t-test threshold. 
5. The scale and title of each axis can be adjusted and edited. 
QC report: display the analysis of array control wells 
1. Display analysis of PCR, RT and NC control wells. 
</t>
  </si>
  <si>
    <t>PCR Array Catalog #</t>
  </si>
  <si>
    <t>QM005</t>
  </si>
  <si>
    <t>Plate</t>
  </si>
  <si>
    <t>Position</t>
  </si>
  <si>
    <t>Catalog #</t>
  </si>
  <si>
    <t>Mature miRNA Accession</t>
  </si>
  <si>
    <t>Mature miRNA ID</t>
  </si>
  <si>
    <t>Plate 1</t>
  </si>
  <si>
    <t>A01</t>
  </si>
  <si>
    <t>HmiRQP0044</t>
  </si>
  <si>
    <t>MIMAT0000416</t>
  </si>
  <si>
    <t>hsa-miR-1</t>
  </si>
  <si>
    <t>A02</t>
  </si>
  <si>
    <t>HmiRQP0021</t>
  </si>
  <si>
    <t>MIMAT0000099</t>
  </si>
  <si>
    <t>hsa-miR-101-3p</t>
  </si>
  <si>
    <t>A03</t>
  </si>
  <si>
    <t>HmiRQP0025</t>
  </si>
  <si>
    <t>MIMAT0000102</t>
  </si>
  <si>
    <t>hsa-miR-105-5p</t>
  </si>
  <si>
    <t>A04</t>
  </si>
  <si>
    <t>HmiRQP0056</t>
  </si>
  <si>
    <t>MIMAT0000421</t>
  </si>
  <si>
    <t>hsa-miR-122-5p</t>
  </si>
  <si>
    <t>A05</t>
  </si>
  <si>
    <t>HmiRQP0227</t>
  </si>
  <si>
    <t>MIMAT0000069</t>
  </si>
  <si>
    <t>hsa-miR-16-5p</t>
  </si>
  <si>
    <t>A06</t>
  </si>
  <si>
    <t>HmiRQP0074</t>
  </si>
  <si>
    <t>MIMAT0000422</t>
  </si>
  <si>
    <t>hsa-miR-124-3p</t>
  </si>
  <si>
    <t>A07</t>
  </si>
  <si>
    <t>HmiRQP0094</t>
  </si>
  <si>
    <t>MIMAT0000443</t>
  </si>
  <si>
    <t>hsa-miR-125a-5p</t>
  </si>
  <si>
    <t>A08</t>
  </si>
  <si>
    <t>HmiRQP0096</t>
  </si>
  <si>
    <t>MIMAT0000423</t>
  </si>
  <si>
    <t>hsa-miR-125b-5p</t>
  </si>
  <si>
    <t>A09</t>
  </si>
  <si>
    <t>HmiRQP0192</t>
  </si>
  <si>
    <t>MIMAT0000437</t>
  </si>
  <si>
    <t>hsa-miR-145-5p</t>
  </si>
  <si>
    <t>A10</t>
  </si>
  <si>
    <t>HmiRQP0208</t>
  </si>
  <si>
    <t>MIMAT0000450</t>
  </si>
  <si>
    <t>hsa-miR-149-5p</t>
  </si>
  <si>
    <t>A11</t>
  </si>
  <si>
    <t>HmiRQP0239</t>
  </si>
  <si>
    <t>MIMAT0000259</t>
  </si>
  <si>
    <t>hsa-miR-182-5p</t>
  </si>
  <si>
    <t>A12</t>
  </si>
  <si>
    <t>HmiRQP0258</t>
  </si>
  <si>
    <t>MIMAT0000458</t>
  </si>
  <si>
    <t>hsa-miR-190a</t>
  </si>
  <si>
    <t>B01</t>
  </si>
  <si>
    <t>HmiRQP0332</t>
  </si>
  <si>
    <t>MIMAT0000077</t>
  </si>
  <si>
    <t>hsa-miR-22-3p</t>
  </si>
  <si>
    <t>B02</t>
  </si>
  <si>
    <t>HmiRQP0354</t>
  </si>
  <si>
    <t>MIMAT0000082</t>
  </si>
  <si>
    <t>hsa-miR-26a-5p</t>
  </si>
  <si>
    <t>B03</t>
  </si>
  <si>
    <t>HmiRQP0373</t>
  </si>
  <si>
    <t>MIMAT0000100</t>
  </si>
  <si>
    <t>hsa-miR-29b-3p</t>
  </si>
  <si>
    <t>B04</t>
  </si>
  <si>
    <t>HmiRQP0396</t>
  </si>
  <si>
    <t>MIMAT0000244</t>
  </si>
  <si>
    <t>hsa-miR-30c-5p</t>
  </si>
  <si>
    <t>B05</t>
  </si>
  <si>
    <t>HmiRQP0825</t>
  </si>
  <si>
    <t>MIMAT0000441</t>
  </si>
  <si>
    <t>hsa-miR-9-5p</t>
  </si>
  <si>
    <t>B06</t>
  </si>
  <si>
    <t>HmiRQP0137</t>
  </si>
  <si>
    <t>MIMAT0000242</t>
  </si>
  <si>
    <t>hsa-miR-129-5p</t>
  </si>
  <si>
    <t>B07</t>
  </si>
  <si>
    <t>HmiRQP0223</t>
  </si>
  <si>
    <t>MIMAT0000068</t>
  </si>
  <si>
    <t>hsa-miR-15a-5p</t>
  </si>
  <si>
    <t>B08</t>
  </si>
  <si>
    <t>HmiRQP0225</t>
  </si>
  <si>
    <t>MIMAT0000417</t>
  </si>
  <si>
    <t>hsa-miR-15b-5p</t>
  </si>
  <si>
    <t>B09</t>
  </si>
  <si>
    <t>HmiRQP0316</t>
  </si>
  <si>
    <t>MIMAT0000076</t>
  </si>
  <si>
    <t>hsa-miR-21-5p</t>
  </si>
  <si>
    <t>B10</t>
  </si>
  <si>
    <t>HmiRQP0317</t>
  </si>
  <si>
    <t>MIMAT0000267</t>
  </si>
  <si>
    <t>hsa-miR-210</t>
  </si>
  <si>
    <t>B11</t>
  </si>
  <si>
    <t>HmiRQP0319</t>
  </si>
  <si>
    <t>MIMAT0000269</t>
  </si>
  <si>
    <t>hsa-miR-212-3p</t>
  </si>
  <si>
    <t>B12</t>
  </si>
  <si>
    <t>HmiRQP0099</t>
  </si>
  <si>
    <t>MIMAT0000445</t>
  </si>
  <si>
    <t>hsa-miR-126-3p</t>
  </si>
  <si>
    <t>C01</t>
  </si>
  <si>
    <t>HmiRQP0161</t>
  </si>
  <si>
    <t>MIMAT0000426</t>
  </si>
  <si>
    <t>hsa-miR-132-3p</t>
  </si>
  <si>
    <t>C02</t>
  </si>
  <si>
    <t>HmiRQP0173</t>
  </si>
  <si>
    <t>MIMAT0000448</t>
  </si>
  <si>
    <t>hsa-miR-136-5p</t>
  </si>
  <si>
    <t>C03</t>
  </si>
  <si>
    <t>HmiRQP0181</t>
  </si>
  <si>
    <t>MIMAT0000431</t>
  </si>
  <si>
    <t>hsa-miR-140-5p</t>
  </si>
  <si>
    <t>C04</t>
  </si>
  <si>
    <t>HmiRQP0188</t>
  </si>
  <si>
    <t>MIMAT0000435</t>
  </si>
  <si>
    <t>hsa-miR-143-3p</t>
  </si>
  <si>
    <t>C05</t>
  </si>
  <si>
    <t>HmiRQP0213</t>
  </si>
  <si>
    <t>MIMAT0000438</t>
  </si>
  <si>
    <t>hsa-miR-152</t>
  </si>
  <si>
    <t>C06</t>
  </si>
  <si>
    <t>HmiRQP0248</t>
  </si>
  <si>
    <t>MIMAT0000456</t>
  </si>
  <si>
    <t>hsa-miR-186-5p</t>
  </si>
  <si>
    <t>C07</t>
  </si>
  <si>
    <t>HmiRQP0263</t>
  </si>
  <si>
    <t>MIMAT0000440</t>
  </si>
  <si>
    <t>hsa-miR-191-5p</t>
  </si>
  <si>
    <t>C08</t>
  </si>
  <si>
    <t>HmiRQP0283</t>
  </si>
  <si>
    <t>MIMAT0000461</t>
  </si>
  <si>
    <t>hsa-miR-195-5p</t>
  </si>
  <si>
    <t>C09</t>
  </si>
  <si>
    <t>HmiRQP0307</t>
  </si>
  <si>
    <t>MIMAT0000266</t>
  </si>
  <si>
    <t>hsa-miR-205-5p</t>
  </si>
  <si>
    <t>C10</t>
  </si>
  <si>
    <t>HmiRQP0308</t>
  </si>
  <si>
    <t>MIMAT0000462</t>
  </si>
  <si>
    <t>hsa-miR-206</t>
  </si>
  <si>
    <t>C11</t>
  </si>
  <si>
    <t>HmiRQP0338</t>
  </si>
  <si>
    <t>MIMAT0000278</t>
  </si>
  <si>
    <t>hsa-miR-221-3p</t>
  </si>
  <si>
    <t>C12</t>
  </si>
  <si>
    <t>HmiRQP0342</t>
  </si>
  <si>
    <t>MIMAT0000280</t>
  </si>
  <si>
    <t>hsa-miR-223-3p</t>
  </si>
  <si>
    <t>D01</t>
  </si>
  <si>
    <t>HmiRQP0352</t>
  </si>
  <si>
    <t>MIMAT0000081</t>
  </si>
  <si>
    <t>hsa-miR-25-3p</t>
  </si>
  <si>
    <t>D02</t>
  </si>
  <si>
    <t>HmiRQP0421</t>
  </si>
  <si>
    <t>MIMAT0000765</t>
  </si>
  <si>
    <t>hsa-miR-335-5p</t>
  </si>
  <si>
    <t>D03</t>
  </si>
  <si>
    <t>HmiRQP0440</t>
  </si>
  <si>
    <t>MIMAT0000255</t>
  </si>
  <si>
    <t>hsa-miR-34a-5p</t>
  </si>
  <si>
    <t>D04</t>
  </si>
  <si>
    <t>HmiRQP0461</t>
  </si>
  <si>
    <t>MIMAT0000726</t>
  </si>
  <si>
    <t>hsa-miR-373-3p</t>
  </si>
  <si>
    <t>D05</t>
  </si>
  <si>
    <t>HmiRQP0832</t>
  </si>
  <si>
    <t>MIMAT0000092</t>
  </si>
  <si>
    <t>hsa-miR-92a-3p</t>
  </si>
  <si>
    <t>D06</t>
  </si>
  <si>
    <t>HmiRQP0837</t>
  </si>
  <si>
    <t>MIMAT0000093</t>
  </si>
  <si>
    <t>hsa-miR-93-5p</t>
  </si>
  <si>
    <t>D07</t>
  </si>
  <si>
    <t>HmiRQP0852</t>
  </si>
  <si>
    <t>MIMAT0000095</t>
  </si>
  <si>
    <t>hsa-miR-96-5p</t>
  </si>
  <si>
    <t>D08</t>
  </si>
  <si>
    <t>HmiRQP0002</t>
  </si>
  <si>
    <t>MIMAT0000062</t>
  </si>
  <si>
    <t>hsa-let-7a-5p</t>
  </si>
  <si>
    <t>D09</t>
  </si>
  <si>
    <t>HmiRQP0010</t>
  </si>
  <si>
    <t>MIMAT0000066</t>
  </si>
  <si>
    <t>hsa-let-7e-5p</t>
  </si>
  <si>
    <t>D10</t>
  </si>
  <si>
    <t>HmiRQP0012</t>
  </si>
  <si>
    <t>MIMAT0000067</t>
  </si>
  <si>
    <t>hsa-let-7f-5p</t>
  </si>
  <si>
    <t>D11</t>
  </si>
  <si>
    <t>HmiRQP0018</t>
  </si>
  <si>
    <t>MIMAT0000098</t>
  </si>
  <si>
    <t>hsa-miR-100-5p</t>
  </si>
  <si>
    <t>D12</t>
  </si>
  <si>
    <t>HmiRQP0509</t>
  </si>
  <si>
    <t>MIMAT0001631</t>
  </si>
  <si>
    <t>hsa-miR-451a</t>
  </si>
  <si>
    <t>E01</t>
  </si>
  <si>
    <t>HmiRQP0156</t>
  </si>
  <si>
    <t>MIMAT0000425</t>
  </si>
  <si>
    <t>hsa-miR-130a-3p</t>
  </si>
  <si>
    <t>E02</t>
  </si>
  <si>
    <t>HmiRQP0291</t>
  </si>
  <si>
    <t>MIMAT0000263</t>
  </si>
  <si>
    <t>hsa-miR-199b-5p</t>
  </si>
  <si>
    <t>E03</t>
  </si>
  <si>
    <t>HmiRQP0278</t>
  </si>
  <si>
    <t>MIMAT0002819</t>
  </si>
  <si>
    <t>hsa-miR-193b-3p</t>
  </si>
  <si>
    <t>E04</t>
  </si>
  <si>
    <t>HmiRQP0401</t>
  </si>
  <si>
    <t>MIMAT0000089</t>
  </si>
  <si>
    <t>hsa-miR-31-5p</t>
  </si>
  <si>
    <t>E05</t>
  </si>
  <si>
    <t>HmiRQP0540</t>
  </si>
  <si>
    <t>MIMAT0002820</t>
  </si>
  <si>
    <t>hsa-miR-497-5p</t>
  </si>
  <si>
    <t>E06</t>
  </si>
  <si>
    <t>HmiRQP0357</t>
  </si>
  <si>
    <t>MIMAT0000083</t>
  </si>
  <si>
    <t>hsa-miR-26b-5p</t>
  </si>
  <si>
    <t>E07</t>
  </si>
  <si>
    <t>HmiRQP0497</t>
  </si>
  <si>
    <t>MIMAT0001536</t>
  </si>
  <si>
    <t>hsa-miR-429</t>
  </si>
  <si>
    <t>E08</t>
  </si>
  <si>
    <t>HmiRQP0434</t>
  </si>
  <si>
    <t>MIMAT0004692</t>
  </si>
  <si>
    <t>hsa-miR-340-5p</t>
  </si>
  <si>
    <t>E09</t>
  </si>
  <si>
    <t>HmiRQP0786</t>
  </si>
  <si>
    <t>MIMAT0000252</t>
  </si>
  <si>
    <t>hsa-miR-7-5p</t>
  </si>
  <si>
    <t>E10</t>
  </si>
  <si>
    <t>HmiRQP0305</t>
  </si>
  <si>
    <t>MIMAT0000264</t>
  </si>
  <si>
    <t>hsa-miR-203</t>
  </si>
  <si>
    <t>E11</t>
  </si>
  <si>
    <t>HmiRQP0451</t>
  </si>
  <si>
    <t>MIMAT0000710</t>
  </si>
  <si>
    <t>hsa-miR-365a-3p</t>
  </si>
  <si>
    <t>E12</t>
  </si>
  <si>
    <t>HmiRQP0339</t>
  </si>
  <si>
    <t>MIMAT0000279</t>
  </si>
  <si>
    <t>hsa-miR-222-3p</t>
  </si>
  <si>
    <t>F01</t>
  </si>
  <si>
    <t>HmiRQP0197</t>
  </si>
  <si>
    <t>MIMAT0002809</t>
  </si>
  <si>
    <t>hsa-miR-146b-5p</t>
  </si>
  <si>
    <t>F02</t>
  </si>
  <si>
    <t>HmiRQP0574</t>
  </si>
  <si>
    <t>MIMAT0006778</t>
  </si>
  <si>
    <t>hsa-miR-516a-3p</t>
  </si>
  <si>
    <t>F03</t>
  </si>
  <si>
    <t>HmiRQP0537</t>
  </si>
  <si>
    <t>MIMAT0002817</t>
  </si>
  <si>
    <t>hsa-miR-495</t>
  </si>
  <si>
    <t>F04</t>
  </si>
  <si>
    <t>HmiRQP0125</t>
  </si>
  <si>
    <t>MIMAT0000424</t>
  </si>
  <si>
    <t>hsa-miR-128</t>
  </si>
  <si>
    <t>F05</t>
  </si>
  <si>
    <t>HmiRQP0221</t>
  </si>
  <si>
    <t>MIMAT0000646</t>
  </si>
  <si>
    <t>hsa-miR-155-5p</t>
  </si>
  <si>
    <t>F06</t>
  </si>
  <si>
    <t>HmiRQP0561</t>
  </si>
  <si>
    <t>MIMAT0002882</t>
  </si>
  <si>
    <t>hsa-miR-510</t>
  </si>
  <si>
    <t>F07</t>
  </si>
  <si>
    <t>HmiRQP0110</t>
  </si>
  <si>
    <t>MIMAT0004604</t>
  </si>
  <si>
    <t>hsa-miR-127-5p</t>
  </si>
  <si>
    <t>F08</t>
  </si>
  <si>
    <t>HmiRQP0717</t>
  </si>
  <si>
    <t>MIMAT0003281</t>
  </si>
  <si>
    <t>hsa-miR-613</t>
  </si>
  <si>
    <t>F09</t>
  </si>
  <si>
    <t>HmiRQP0494</t>
  </si>
  <si>
    <t>MIMAT0001341</t>
  </si>
  <si>
    <t>hsa-miR-424-5p</t>
  </si>
  <si>
    <t>F10</t>
  </si>
  <si>
    <t>HmiRQP0528</t>
  </si>
  <si>
    <t>MIMAT0002805</t>
  </si>
  <si>
    <t>hsa-miR-489</t>
  </si>
  <si>
    <t>F11</t>
  </si>
  <si>
    <t>HmiRQP0303</t>
  </si>
  <si>
    <t>MIMAT0002811</t>
  </si>
  <si>
    <t>hsa-miR-202-3p</t>
  </si>
  <si>
    <t>F12</t>
  </si>
  <si>
    <t>HmiRQP0237</t>
  </si>
  <si>
    <t>MIMAT0002821</t>
  </si>
  <si>
    <t>hsa-miR-181d</t>
  </si>
  <si>
    <t>G01</t>
  </si>
  <si>
    <t>HmiRQP0320</t>
  </si>
  <si>
    <t>MIMAT0000271</t>
  </si>
  <si>
    <t>hsa-miR-214-3p</t>
  </si>
  <si>
    <t>G02</t>
  </si>
  <si>
    <t>HmiRQP0198</t>
  </si>
  <si>
    <t>MIMAT0004766</t>
  </si>
  <si>
    <t>hsa-miR-146b-3p</t>
  </si>
  <si>
    <t>G03</t>
  </si>
  <si>
    <t>HmiRQP0093</t>
  </si>
  <si>
    <t>MIMAT0004602</t>
  </si>
  <si>
    <t>hsa-miR-125a-3p</t>
  </si>
  <si>
    <t>G04</t>
  </si>
  <si>
    <t>HmiRQP0520</t>
  </si>
  <si>
    <t>MIMAT0002175</t>
  </si>
  <si>
    <t>hsa-miR-485-5p</t>
  </si>
  <si>
    <t>G05</t>
  </si>
  <si>
    <t>HmiRQP0111</t>
  </si>
  <si>
    <t>MIMAT0000446</t>
  </si>
  <si>
    <t>hsa-miR-127-3p</t>
  </si>
  <si>
    <t>G06</t>
  </si>
  <si>
    <t>HmiRQP0415</t>
  </si>
  <si>
    <t>MIMAT0000752</t>
  </si>
  <si>
    <t>hsa-miR-328</t>
  </si>
  <si>
    <t>G07</t>
  </si>
  <si>
    <t>HmiRQP0427</t>
  </si>
  <si>
    <t>MIMAT0000764</t>
  </si>
  <si>
    <t>hsa-miR-339-5p</t>
  </si>
  <si>
    <t>G08</t>
  </si>
  <si>
    <t>HmiRQP0774</t>
  </si>
  <si>
    <t>MIMAT0003326</t>
  </si>
  <si>
    <t>hsa-miR-663a</t>
  </si>
  <si>
    <t>G09</t>
  </si>
  <si>
    <t>HmiRQP0772</t>
  </si>
  <si>
    <t>MIMAT0003324</t>
  </si>
  <si>
    <t>hsa-miR-661</t>
  </si>
  <si>
    <t>G10</t>
  </si>
  <si>
    <t>HmiRQP0015</t>
  </si>
  <si>
    <t>MIMAT0000414</t>
  </si>
  <si>
    <t>hsa-let-7g-5p</t>
  </si>
  <si>
    <t>G11</t>
  </si>
  <si>
    <t>HmiRQP0017</t>
  </si>
  <si>
    <t>MIMAT0000415</t>
  </si>
  <si>
    <t>hsa-let-7i-5p</t>
  </si>
  <si>
    <t>G12</t>
  </si>
  <si>
    <t>HmiRQP0007</t>
  </si>
  <si>
    <t>MIMAT0000065</t>
  </si>
  <si>
    <t>hsa-let-7d-5p</t>
  </si>
  <si>
    <t>H01</t>
  </si>
  <si>
    <t>NC</t>
  </si>
  <si>
    <t>H02</t>
  </si>
  <si>
    <t>H03</t>
  </si>
  <si>
    <t>HmiRQP9001</t>
  </si>
  <si>
    <t>NR_002752</t>
  </si>
  <si>
    <t>HK1</t>
  </si>
  <si>
    <t>H04</t>
  </si>
  <si>
    <t>HmiRQP9011</t>
  </si>
  <si>
    <t>NR_002750</t>
  </si>
  <si>
    <t>HK2</t>
  </si>
  <si>
    <t>H05</t>
  </si>
  <si>
    <t>HmiRQP9021</t>
  </si>
  <si>
    <t>NR_002745</t>
  </si>
  <si>
    <t>HK3</t>
  </si>
  <si>
    <t>H06</t>
  </si>
  <si>
    <t>HmiRQP9051</t>
  </si>
  <si>
    <t>NR_002746</t>
  </si>
  <si>
    <t>HK4</t>
  </si>
  <si>
    <t>H07</t>
  </si>
  <si>
    <t>HmiRQP9061</t>
  </si>
  <si>
    <t>NR_002744</t>
  </si>
  <si>
    <t>HK5</t>
  </si>
  <si>
    <t>H08</t>
  </si>
  <si>
    <t>HmiRQP9071</t>
  </si>
  <si>
    <t>NR_002450</t>
  </si>
  <si>
    <t>HK6</t>
  </si>
  <si>
    <t>H09</t>
  </si>
  <si>
    <t>RT</t>
  </si>
  <si>
    <t>H10</t>
  </si>
  <si>
    <t>H11</t>
  </si>
  <si>
    <t>PCR</t>
  </si>
  <si>
    <t>H12</t>
  </si>
  <si>
    <t>Plate 2</t>
  </si>
  <si>
    <t>HmiRQP0298</t>
  </si>
  <si>
    <t>MIMAT0000682</t>
  </si>
  <si>
    <t>hsa-miR-200a-3p</t>
  </si>
  <si>
    <t>HmiRQP0204</t>
  </si>
  <si>
    <t>MIMAT0000243</t>
  </si>
  <si>
    <t>hsa-miR-148a-3p</t>
  </si>
  <si>
    <t>HmiRQP0853</t>
  </si>
  <si>
    <t>MIMAT0000096</t>
  </si>
  <si>
    <t>hsa-miR-98</t>
  </si>
  <si>
    <t>HmiRQP0184</t>
  </si>
  <si>
    <t>MIMAT0000432</t>
  </si>
  <si>
    <t>hsa-miR-141-3p</t>
  </si>
  <si>
    <t>HmiRQP0312</t>
  </si>
  <si>
    <t>MIMAT0000075</t>
  </si>
  <si>
    <t>hsa-miR-20a-5p</t>
  </si>
  <si>
    <t>HmiRQP0300</t>
  </si>
  <si>
    <t>MIMAT0000318</t>
  </si>
  <si>
    <t>hsa-miR-200b-3p</t>
  </si>
  <si>
    <t>HmiRQP0408</t>
  </si>
  <si>
    <t>MIMAT0006764</t>
  </si>
  <si>
    <t>hsa-miR-320d</t>
  </si>
  <si>
    <t>HmiRQP0196</t>
  </si>
  <si>
    <t>MIMAT0000449</t>
  </si>
  <si>
    <t>hsa-miR-146a-5p</t>
  </si>
  <si>
    <t>HmiRQP0314</t>
  </si>
  <si>
    <t>MIMAT0001413</t>
  </si>
  <si>
    <t>hsa-miR-20b-5p</t>
  </si>
  <si>
    <t>HmiRQP0407</t>
  </si>
  <si>
    <t>MIMAT0005793</t>
  </si>
  <si>
    <t>hsa-miR-320c</t>
  </si>
  <si>
    <t>HmiRQP0306</t>
  </si>
  <si>
    <t>MIMAT0000265</t>
  </si>
  <si>
    <t>hsa-miR-204-5p</t>
  </si>
  <si>
    <t>HmiRQP0290</t>
  </si>
  <si>
    <t>MIMAT0000231</t>
  </si>
  <si>
    <t>hsa-miR-199a-5p</t>
  </si>
  <si>
    <t>HmiRQP0159</t>
  </si>
  <si>
    <t>MIMAT0000691</t>
  </si>
  <si>
    <t>hsa-miR-130b-3p</t>
  </si>
  <si>
    <t>HmiRQP0302</t>
  </si>
  <si>
    <t>MIMAT0000617</t>
  </si>
  <si>
    <t>hsa-miR-200c-3p</t>
  </si>
  <si>
    <t>HmiRQP0032</t>
  </si>
  <si>
    <t>MIMAT0000253</t>
  </si>
  <si>
    <t>hsa-miR-10a-5p</t>
  </si>
  <si>
    <t>HmiRQP0034</t>
  </si>
  <si>
    <t>MIMAT0000254</t>
  </si>
  <si>
    <t>hsa-miR-10b-5p</t>
  </si>
  <si>
    <t>HmiRQP0006</t>
  </si>
  <si>
    <t>MIMAT0000064</t>
  </si>
  <si>
    <t>hsa-let-7c</t>
  </si>
  <si>
    <t>HmiRQP0004</t>
  </si>
  <si>
    <t>MIMAT0000063</t>
  </si>
  <si>
    <t>hsa-let-7b-5p</t>
  </si>
  <si>
    <t>HmiRQP0170</t>
  </si>
  <si>
    <t>MIMAT0000428</t>
  </si>
  <si>
    <t>hsa-miR-135a-5p</t>
  </si>
  <si>
    <t>HmiRQP0255</t>
  </si>
  <si>
    <t>MIMAT0000072</t>
  </si>
  <si>
    <t>hsa-miR-18a-5p</t>
  </si>
  <si>
    <t>HmiRQP0284</t>
  </si>
  <si>
    <t>MIMAT0000226</t>
  </si>
  <si>
    <t>hsa-miR-196a-5p</t>
  </si>
  <si>
    <t>HmiRQP0256</t>
  </si>
  <si>
    <t>MIMAT0001412</t>
  </si>
  <si>
    <t>hsa-miR-18b-5p</t>
  </si>
  <si>
    <t>HmiRQP0598</t>
  </si>
  <si>
    <t>MIMAT0002846</t>
  </si>
  <si>
    <t>hsa-miR-520c-3p</t>
  </si>
  <si>
    <t>HmiRQP0235</t>
  </si>
  <si>
    <t>MIMAT0000258</t>
  </si>
  <si>
    <t>hsa-miR-181c-5p</t>
  </si>
  <si>
    <t>HmiRQP0230</t>
  </si>
  <si>
    <t>MIMAT0000070</t>
  </si>
  <si>
    <t>hsa-miR-17-5p</t>
  </si>
  <si>
    <t>HmiRQP0371</t>
  </si>
  <si>
    <t>MIMAT0000086</t>
  </si>
  <si>
    <t>hsa-miR-29a-3p</t>
  </si>
  <si>
    <t>HmiRQP0375</t>
  </si>
  <si>
    <t>MIMAT0000681</t>
  </si>
  <si>
    <t>hsa-miR-29c-3p</t>
  </si>
  <si>
    <t>HmiRQP0286</t>
  </si>
  <si>
    <t>MIMAT0001080</t>
  </si>
  <si>
    <t>hsa-miR-196b-5p</t>
  </si>
  <si>
    <t>HmiRQP0361</t>
  </si>
  <si>
    <t>MIMAT0000419</t>
  </si>
  <si>
    <t>hsa-miR-27b-3p</t>
  </si>
  <si>
    <t>HmiRQP0293</t>
  </si>
  <si>
    <t>MIMAT0000073</t>
  </si>
  <si>
    <t>hsa-miR-19a-3p</t>
  </si>
  <si>
    <t>HmiRQP0359</t>
  </si>
  <si>
    <t>MIMAT0000084</t>
  </si>
  <si>
    <t>hsa-miR-27a-3p</t>
  </si>
  <si>
    <t>HmiRQP0232</t>
  </si>
  <si>
    <t>MIMAT0000256</t>
  </si>
  <si>
    <t>hsa-miR-181a-5p</t>
  </si>
  <si>
    <t>HmiRQP0030</t>
  </si>
  <si>
    <t>MIMAT0000104</t>
  </si>
  <si>
    <t>hsa-miR-107</t>
  </si>
  <si>
    <t>HmiRQP0295</t>
  </si>
  <si>
    <t>MIMAT0000074</t>
  </si>
  <si>
    <t>hsa-miR-19b-3p</t>
  </si>
  <si>
    <t>HmiRQP0234</t>
  </si>
  <si>
    <t>MIMAT0000257</t>
  </si>
  <si>
    <t>hsa-miR-181b-5p</t>
  </si>
  <si>
    <t>HmiRQP0405</t>
  </si>
  <si>
    <t>MIMAT0000510</t>
  </si>
  <si>
    <t>hsa-miR-320a</t>
  </si>
  <si>
    <t>HmiRQP0406</t>
  </si>
  <si>
    <t>MIMAT0005792</t>
  </si>
  <si>
    <t>hsa-miR-320b</t>
  </si>
  <si>
    <t>HmiRQP0289</t>
  </si>
  <si>
    <t>MIMAT0000232</t>
  </si>
  <si>
    <t>hsa-miR-199a-3p</t>
  </si>
  <si>
    <t>HmiRQP0612</t>
  </si>
  <si>
    <t>MIMAT0005455</t>
  </si>
  <si>
    <t>hsa-miR-520c-5p</t>
  </si>
  <si>
    <t>HmiRQP0337</t>
  </si>
  <si>
    <t>MIMAT0004568</t>
  </si>
  <si>
    <t>hsa-miR-221-5p</t>
  </si>
  <si>
    <t>HmiRQP0299</t>
  </si>
  <si>
    <t>MIMAT0004571</t>
  </si>
  <si>
    <t>hsa-miR-200b-5p</t>
  </si>
  <si>
    <t>HmiRQP0001</t>
  </si>
  <si>
    <t>MIMAT0004481</t>
  </si>
  <si>
    <t>hsa-let-7a-3p</t>
  </si>
  <si>
    <t>HmiRQP0003</t>
  </si>
  <si>
    <t>MIMAT0004482</t>
  </si>
  <si>
    <t>hsa-let-7b-3p</t>
  </si>
  <si>
    <t>HmiRQP0005</t>
  </si>
  <si>
    <t>MIMAT0004483</t>
  </si>
  <si>
    <t>hsa-let-7c*</t>
  </si>
  <si>
    <t>HmiRQP0008</t>
  </si>
  <si>
    <t>MIMAT0004484</t>
  </si>
  <si>
    <t>hsa-let-7d-3p</t>
  </si>
  <si>
    <t>HmiRQP0009</t>
  </si>
  <si>
    <t>MIMAT0004485</t>
  </si>
  <si>
    <t>hsa-let-7e-3p</t>
  </si>
  <si>
    <t>HmiRQP0011</t>
  </si>
  <si>
    <t>MIMAT0004486</t>
  </si>
  <si>
    <t>hsa-let-7f-1-3p</t>
  </si>
  <si>
    <t>HmiRQP0013</t>
  </si>
  <si>
    <t>MIMAT0004487</t>
  </si>
  <si>
    <t>hsa-let-7f-2-3p</t>
  </si>
  <si>
    <t>HmiRQP0016</t>
  </si>
  <si>
    <t>MIMAT0004585</t>
  </si>
  <si>
    <t>hsa-let-7i-3p</t>
  </si>
  <si>
    <t>HmiRQP0019</t>
  </si>
  <si>
    <t>MIMAT0004512</t>
  </si>
  <si>
    <t>hsa-miR-100-3p</t>
  </si>
  <si>
    <t>HmiRQP0020</t>
  </si>
  <si>
    <t>MIMAT0004513</t>
  </si>
  <si>
    <t>hsa-miR-101-5p</t>
  </si>
  <si>
    <t>HmiRQP0033</t>
  </si>
  <si>
    <t>MIMAT0004556</t>
  </si>
  <si>
    <t>hsa-miR-10b-3p</t>
  </si>
  <si>
    <t>HmiRQP0055</t>
  </si>
  <si>
    <t>MIMAT0004590</t>
  </si>
  <si>
    <t>hsa-miR-122-3p</t>
  </si>
  <si>
    <t>HmiRQP0073</t>
  </si>
  <si>
    <t>MIMAT0004591</t>
  </si>
  <si>
    <t>hsa-miR-124-5p</t>
  </si>
  <si>
    <t>HmiRQP0187</t>
  </si>
  <si>
    <t>MIMAT0004599</t>
  </si>
  <si>
    <t>hsa-miR-143-5p</t>
  </si>
  <si>
    <t>HmiRQP0191</t>
  </si>
  <si>
    <t>MIMAT0004601</t>
  </si>
  <si>
    <t>hsa-miR-145-3p</t>
  </si>
  <si>
    <t>HmiRQP0195</t>
  </si>
  <si>
    <t>MIMAT0004608</t>
  </si>
  <si>
    <t>hsa-miR-146a-3p</t>
  </si>
  <si>
    <t>HmiRQP0203</t>
  </si>
  <si>
    <t>MIMAT0004549</t>
  </si>
  <si>
    <t>hsa-miR-148a-5p</t>
  </si>
  <si>
    <t>HmiRQP0220</t>
  </si>
  <si>
    <t>MIMAT0004658</t>
  </si>
  <si>
    <t>hsa-miR-155-3p</t>
  </si>
  <si>
    <t>HmiRQP0301</t>
  </si>
  <si>
    <t>MIMAT0004657</t>
  </si>
  <si>
    <t>hsa-miR-200c-5p</t>
  </si>
  <si>
    <t>HmiRQP0304</t>
  </si>
  <si>
    <t>MIMAT0002810</t>
  </si>
  <si>
    <t>hsa-miR-202-5p</t>
  </si>
  <si>
    <t>HmiRQP0311</t>
  </si>
  <si>
    <t>MIMAT0004493</t>
  </si>
  <si>
    <t>hsa-miR-20a-3p</t>
  </si>
  <si>
    <t>HmiRQP0333</t>
  </si>
  <si>
    <t>MIMAT0004495</t>
  </si>
  <si>
    <t>hsa-miR-22-5p</t>
  </si>
  <si>
    <t>HmiRQP0374</t>
  </si>
  <si>
    <t>MIMAT0004515</t>
  </si>
  <si>
    <t>hsa-miR-29b-2-5p</t>
  </si>
  <si>
    <t>HmiRQP0376</t>
  </si>
  <si>
    <t>MIMAT0004673</t>
  </si>
  <si>
    <t>hsa-miR-29c-5p</t>
  </si>
  <si>
    <t>HmiRQP0402</t>
  </si>
  <si>
    <t>MIMAT0004504</t>
  </si>
  <si>
    <t>hsa-miR-31-3p</t>
  </si>
  <si>
    <t>HmiRQP0422</t>
  </si>
  <si>
    <t>MIMAT0004703</t>
  </si>
  <si>
    <t>hsa-miR-335-3p</t>
  </si>
  <si>
    <t>HmiRQP0539</t>
  </si>
  <si>
    <t>MIMAT0004768</t>
  </si>
  <si>
    <t>hsa-miR-497-3p</t>
  </si>
  <si>
    <t>HmiRQP0824</t>
  </si>
  <si>
    <t>MIMAT0000442</t>
  </si>
  <si>
    <t>hsa-miR-9-3p</t>
  </si>
  <si>
    <t>HmiRQP1309</t>
  </si>
  <si>
    <t>MIMAT0010195</t>
  </si>
  <si>
    <t>hsa-let-7a-2-3p</t>
  </si>
  <si>
    <t>HmiRQP1523</t>
  </si>
  <si>
    <t>MIMAT0015072</t>
  </si>
  <si>
    <t>hsa-miR-320e</t>
  </si>
  <si>
    <t>HmiRQP0095</t>
  </si>
  <si>
    <t>MIMAT0004592</t>
  </si>
  <si>
    <t>hsa-miR-125b-1-3p</t>
  </si>
  <si>
    <t>HmiRQP0097</t>
  </si>
  <si>
    <t>MIMAT0004603</t>
  </si>
  <si>
    <t>hsa-miR-125b-2-3p</t>
  </si>
  <si>
    <t>HmiRQP0183</t>
  </si>
  <si>
    <t>MIMAT0004598</t>
  </si>
  <si>
    <t>hsa-miR-141-5p</t>
  </si>
  <si>
    <t>HmiRQP0207</t>
  </si>
  <si>
    <t>MIMAT0004609</t>
  </si>
  <si>
    <t>hsa-miR-149-3p</t>
  </si>
  <si>
    <t>HmiRQP0222</t>
  </si>
  <si>
    <t>MIMAT0004488</t>
  </si>
  <si>
    <t>hsa-miR-15a-3p</t>
  </si>
  <si>
    <t>HmiRQP0226</t>
  </si>
  <si>
    <t>MIMAT0004489</t>
  </si>
  <si>
    <t>hsa-miR-16-1-3p</t>
  </si>
  <si>
    <t>HmiRQP0229</t>
  </si>
  <si>
    <t>MIMAT0000071</t>
  </si>
  <si>
    <t>hsa-miR-17-3p</t>
  </si>
  <si>
    <t>HmiRQP0257</t>
  </si>
  <si>
    <t>MIMAT0004751</t>
  </si>
  <si>
    <t>hsa-miR-18b-3p</t>
  </si>
  <si>
    <t>HmiRQP0264</t>
  </si>
  <si>
    <t>MIMAT0001618</t>
  </si>
  <si>
    <t>hsa-miR-191-3p</t>
  </si>
  <si>
    <t>HmiRQP0279</t>
  </si>
  <si>
    <t>MIMAT0004767</t>
  </si>
  <si>
    <t>hsa-miR-193b-5p</t>
  </si>
  <si>
    <t>HmiRQP0285</t>
  </si>
  <si>
    <t>MIMAT0004562</t>
  </si>
  <si>
    <t>hsa-miR-196a-3p</t>
  </si>
  <si>
    <t>HmiRQP0292</t>
  </si>
  <si>
    <t>MIMAT0004490</t>
  </si>
  <si>
    <t>hsa-miR-19a-5p</t>
  </si>
  <si>
    <t>HmiRQP0294</t>
  </si>
  <si>
    <t>MIMAT0004491</t>
  </si>
  <si>
    <t>hsa-miR-19b-1-5p</t>
  </si>
  <si>
    <t>miRNA ID</t>
  </si>
  <si>
    <t>Well</t>
  </si>
  <si>
    <r>
      <rPr>
        <b/>
        <sz val="10"/>
        <rFont val="Arial"/>
        <family val="2"/>
      </rPr>
      <t>C</t>
    </r>
    <r>
      <rPr>
        <b/>
        <vertAlign val="subscript"/>
        <sz val="10"/>
        <rFont val="Arial"/>
        <family val="2"/>
      </rPr>
      <t>t</t>
    </r>
    <r>
      <rPr>
        <b/>
        <sz val="10"/>
        <rFont val="Arial"/>
        <family val="2"/>
      </rPr>
      <t xml:space="preserve"> Range</t>
    </r>
  </si>
  <si>
    <r>
      <rPr>
        <b/>
        <sz val="10"/>
        <rFont val="Arial"/>
        <family val="2"/>
      </rPr>
      <t>Distribution of C</t>
    </r>
    <r>
      <rPr>
        <b/>
        <vertAlign val="subscript"/>
        <sz val="10"/>
        <rFont val="Arial"/>
        <family val="2"/>
      </rPr>
      <t>t</t>
    </r>
    <r>
      <rPr>
        <b/>
        <sz val="10"/>
        <rFont val="Arial"/>
        <family val="2"/>
      </rPr>
      <t xml:space="preserve"> Values</t>
    </r>
  </si>
  <si>
    <t>AVG</t>
  </si>
  <si>
    <t>STD</t>
  </si>
  <si>
    <t>exp1</t>
  </si>
  <si>
    <t>exp2</t>
  </si>
  <si>
    <t>exp3</t>
  </si>
  <si>
    <t>exp4</t>
  </si>
  <si>
    <t>exp5</t>
  </si>
  <si>
    <t>exp6</t>
  </si>
  <si>
    <t>exp7</t>
  </si>
  <si>
    <t>exp8</t>
  </si>
  <si>
    <t>exp9</t>
  </si>
  <si>
    <t>exp10</t>
  </si>
  <si>
    <t>SD</t>
  </si>
  <si>
    <t>&lt;25</t>
  </si>
  <si>
    <t>25-30</t>
  </si>
  <si>
    <t>30-35</t>
  </si>
  <si>
    <t>Absent Calls</t>
  </si>
  <si>
    <r>
      <rPr>
        <b/>
        <sz val="10"/>
        <rFont val="Arial"/>
        <family val="2"/>
      </rPr>
      <t>Percent Distribution of C</t>
    </r>
    <r>
      <rPr>
        <b/>
        <vertAlign val="subscript"/>
        <sz val="10"/>
        <rFont val="Arial"/>
        <family val="2"/>
      </rPr>
      <t>t</t>
    </r>
    <r>
      <rPr>
        <b/>
        <sz val="10"/>
        <rFont val="Arial"/>
        <family val="2"/>
      </rPr>
      <t xml:space="preserve"> Values</t>
    </r>
  </si>
  <si>
    <t>Housekeeping Gene Symbol</t>
  </si>
  <si>
    <t>AVERAGE</t>
  </si>
  <si>
    <t>Overview of the PCR Array Performance and Quality Control</t>
  </si>
  <si>
    <t>Test Sample =</t>
  </si>
  <si>
    <t>PCR Array Catalog Number:</t>
  </si>
  <si>
    <t>Control Sample =</t>
  </si>
  <si>
    <t>1. PCR Array Reproducibility:</t>
  </si>
  <si>
    <t>AVG exp(1-10)</t>
  </si>
  <si>
    <t>ST DEV exp(1-10)</t>
  </si>
  <si>
    <t>Average Ct (PCR)</t>
  </si>
  <si>
    <t>ST DEV Ct (PCR)</t>
  </si>
  <si>
    <t xml:space="preserve"> -- </t>
  </si>
  <si>
    <t>Average Ct (RT)</t>
  </si>
  <si>
    <t>ST DEV Ct (RT)</t>
  </si>
  <si>
    <t>2. Reverse Transcription Control (RT):</t>
  </si>
  <si>
    <t>AVG RT</t>
  </si>
  <si>
    <t>RT Efficiency</t>
  </si>
  <si>
    <t>3. PCR:</t>
  </si>
  <si>
    <t>AVG PCR</t>
  </si>
  <si>
    <t>PCR Efficiency</t>
  </si>
  <si>
    <t>4. Negetive Control (NC):</t>
  </si>
  <si>
    <t>Negetive Control</t>
  </si>
  <si>
    <t>Pass/No?</t>
  </si>
  <si>
    <r>
      <rPr>
        <b/>
        <sz val="10"/>
        <rFont val="Arial"/>
        <family val="2"/>
      </rPr>
      <t>AVG ΔC</t>
    </r>
    <r>
      <rPr>
        <b/>
        <vertAlign val="subscript"/>
        <sz val="10"/>
        <rFont val="Arial"/>
        <family val="2"/>
      </rPr>
      <t>t</t>
    </r>
    <r>
      <rPr>
        <b/>
        <sz val="10"/>
        <rFont val="Arial"/>
        <family val="2"/>
      </rPr>
      <t xml:space="preserve">               (Ct(GOI) - Ave Ct (HKG))</t>
    </r>
  </si>
  <si>
    <r>
      <rPr>
        <b/>
        <sz val="10"/>
        <rFont val="Arial"/>
        <family val="2"/>
      </rPr>
      <t>2^-ΔC</t>
    </r>
    <r>
      <rPr>
        <b/>
        <vertAlign val="subscript"/>
        <sz val="10"/>
        <rFont val="Arial"/>
        <family val="2"/>
      </rPr>
      <t>t</t>
    </r>
  </si>
  <si>
    <t>Fold Difference</t>
  </si>
  <si>
    <t>T-TEST</t>
  </si>
  <si>
    <t>Fold Up- or Down-Regulation</t>
  </si>
  <si>
    <t>Comments</t>
  </si>
  <si>
    <t>Test Sample</t>
  </si>
  <si>
    <t>Control Sample</t>
  </si>
  <si>
    <t>p value</t>
  </si>
  <si>
    <t>3D Profile</t>
  </si>
  <si>
    <t>A</t>
  </si>
  <si>
    <t>B</t>
  </si>
  <si>
    <t>C</t>
  </si>
  <si>
    <t>D</t>
  </si>
  <si>
    <t>E</t>
  </si>
  <si>
    <t>F</t>
  </si>
  <si>
    <t>G</t>
  </si>
  <si>
    <r>
      <rPr>
        <sz val="10"/>
        <rFont val="Arial"/>
        <family val="2"/>
      </rPr>
      <t>The black line indicates fold changes ((2 ^ (-</t>
    </r>
    <r>
      <rPr>
        <sz val="10"/>
        <rFont val="Symbol"/>
        <family val="2"/>
      </rPr>
      <t>D</t>
    </r>
    <r>
      <rPr>
        <sz val="10"/>
        <rFont val="Arial"/>
        <family val="2"/>
      </rPr>
      <t>C</t>
    </r>
    <r>
      <rPr>
        <vertAlign val="subscript"/>
        <sz val="10"/>
        <rFont val="Arial"/>
        <family val="2"/>
      </rPr>
      <t>t</t>
    </r>
    <r>
      <rPr>
        <sz val="10"/>
        <rFont val="Arial"/>
        <family val="2"/>
      </rPr>
      <t>)) of 1. The pink lines indicate the desired fold-change in gene expression threshold, defined by the user with the entry in cell A1.</t>
    </r>
  </si>
  <si>
    <t>The scale of the X and Y axes can be adjusted by double clicking on them and then re-formating using the standard functions of Microsoft Excel.</t>
  </si>
  <si>
    <t>Scatter Plot</t>
  </si>
  <si>
    <r>
      <rPr>
        <b/>
        <sz val="10"/>
        <rFont val="Arial"/>
        <family val="2"/>
      </rPr>
      <t>2</t>
    </r>
    <r>
      <rPr>
        <b/>
        <vertAlign val="superscript"/>
        <sz val="10"/>
        <rFont val="Arial"/>
        <family val="2"/>
      </rPr>
      <t>-ΔCt</t>
    </r>
  </si>
  <si>
    <t>Threshold for Fold Difference</t>
  </si>
  <si>
    <t>Threshold for p Value of t-test</t>
  </si>
  <si>
    <t>The black line indicates a fold-change in gene expression of 1. The pink lines indicate the desired fold-change in gene expression threshold, as defined by the user in the yellow D1 cell.</t>
  </si>
  <si>
    <t xml:space="preserve">The blue line indicates the desired threshold for the p value of the t-test, as defined by user in the yellow I1 cell. </t>
  </si>
  <si>
    <t>Volcano Plot</t>
  </si>
  <si>
    <r>
      <rPr>
        <b/>
        <sz val="10"/>
        <rFont val="Arial"/>
        <family val="2"/>
      </rPr>
      <t>Log</t>
    </r>
    <r>
      <rPr>
        <b/>
        <vertAlign val="subscript"/>
        <sz val="10"/>
        <rFont val="Arial"/>
        <family val="2"/>
      </rPr>
      <t>2</t>
    </r>
    <r>
      <rPr>
        <b/>
        <sz val="10"/>
        <rFont val="Arial"/>
        <family val="2"/>
      </rPr>
      <t>(FC)</t>
    </r>
  </si>
  <si>
    <t>p Value</t>
  </si>
  <si>
    <t>Ct Cutoff</t>
  </si>
  <si>
    <t>Housekeeping Genes</t>
  </si>
  <si>
    <t>Normalized ΔCt (Ct(GOI) - Ave Ct (HKG))</t>
  </si>
  <si>
    <t>2^(-Normalized ΔCt (Ct(GOI) - Ave Ct (HKG)))</t>
  </si>
  <si>
    <r>
      <rPr>
        <b/>
        <sz val="10"/>
        <rFont val="Arial"/>
        <family val="2"/>
      </rPr>
      <t>AVG Normalized C</t>
    </r>
    <r>
      <rPr>
        <b/>
        <vertAlign val="subscript"/>
        <sz val="10"/>
        <rFont val="Arial"/>
        <family val="2"/>
      </rPr>
      <t>t</t>
    </r>
  </si>
  <si>
    <t>If no housekeeping gene is chosen, the normalization factor is zero (0).</t>
  </si>
  <si>
    <t>Average</t>
  </si>
  <si>
    <t>Mature miRNA Sanger ID</t>
  </si>
  <si>
    <t>Primer Sequence</t>
  </si>
  <si>
    <t>miRNA Catalog</t>
  </si>
  <si>
    <t>MAM-001A01</t>
  </si>
  <si>
    <t>MIMAT0000154</t>
  </si>
  <si>
    <t>mmu-miR-142-5p</t>
  </si>
  <si>
    <t>CATAAAGTAGAAAGCACTACTAA</t>
  </si>
  <si>
    <t>MPM00525A</t>
  </si>
  <si>
    <t>MAM-001A02</t>
  </si>
  <si>
    <t>MIMAT0000527</t>
  </si>
  <si>
    <t>mmu-miR-16</t>
  </si>
  <si>
    <t>TAGCAGCACGTAAATATTGGCG</t>
  </si>
  <si>
    <t>MPM00543A</t>
  </si>
  <si>
    <t>MAM-001A03</t>
  </si>
  <si>
    <t>MIMAT0000155</t>
  </si>
  <si>
    <t>mmu-miR-142-3p</t>
  </si>
  <si>
    <t>TGTAGTGTTTCCTACTTTATGGA</t>
  </si>
  <si>
    <t>MPM01408A</t>
  </si>
  <si>
    <t>MAM-001A04</t>
  </si>
  <si>
    <t>MIMAT0000530</t>
  </si>
  <si>
    <t>mmu-miR-21</t>
  </si>
  <si>
    <t>TAGCTTATCAGACTGATGTTGA</t>
  </si>
  <si>
    <t>MPM00587A</t>
  </si>
  <si>
    <t>MAM-001A05</t>
  </si>
  <si>
    <t>MIMAT0000134</t>
  </si>
  <si>
    <t>mmu-miR-124</t>
  </si>
  <si>
    <t>TAAGGCACGCGGTGAATGCCAA</t>
  </si>
  <si>
    <t>MPM01393A</t>
  </si>
  <si>
    <t>MAM-001A06</t>
  </si>
  <si>
    <t>MIMAT0000138</t>
  </si>
  <si>
    <t>mmu-miR-126-3p</t>
  </si>
  <si>
    <t>TCGTACCGTGAGTAATAATGCG</t>
  </si>
  <si>
    <t>MPM01397A</t>
  </si>
  <si>
    <t>MAM-001A07</t>
  </si>
  <si>
    <t>MIMAT0000526</t>
  </si>
  <si>
    <t>mmu-miR-15a</t>
  </si>
  <si>
    <t>TAGCAGCACATAATGGTTTGTG</t>
  </si>
  <si>
    <t>MPM00541A</t>
  </si>
  <si>
    <t>MAM-001A08</t>
  </si>
  <si>
    <t>MIMAT0000127</t>
  </si>
  <si>
    <t>mmu-miR-29b</t>
  </si>
  <si>
    <t>TAGCACCATTTGAAATCAGTGTT</t>
  </si>
  <si>
    <t>MPM00629A</t>
  </si>
  <si>
    <t>MAM-001A09</t>
  </si>
  <si>
    <t>MIMAT0000142</t>
  </si>
  <si>
    <t>mmu-miR-9</t>
  </si>
  <si>
    <t>TCTTTGGTTATCTAGCTGTATGA</t>
  </si>
  <si>
    <t>MPM00869A</t>
  </si>
  <si>
    <t>MAM-001A10</t>
  </si>
  <si>
    <t>MIMAT0000523</t>
  </si>
  <si>
    <t>mmu-let-7c</t>
  </si>
  <si>
    <t>TGAGGTAGTAGGTTGTATG</t>
  </si>
  <si>
    <t>MPM00485A</t>
  </si>
  <si>
    <t>MAM-001A11</t>
  </si>
  <si>
    <t>MIMAT0000219</t>
  </si>
  <si>
    <t>mmu-miR-24</t>
  </si>
  <si>
    <t>TGGCTCAGTTCAGCAGGAACAG</t>
  </si>
  <si>
    <t>MPM01443A</t>
  </si>
  <si>
    <t>MAM-001A12</t>
  </si>
  <si>
    <t>MIMAT0000537</t>
  </si>
  <si>
    <t>mmu-miR-27a</t>
  </si>
  <si>
    <t>TTCACAGTGGCTAAGTTCC</t>
  </si>
  <si>
    <t>MPM01445A</t>
  </si>
  <si>
    <t>MAM-001B01</t>
  </si>
  <si>
    <t>MIMAT0000248</t>
  </si>
  <si>
    <t>mmu-miR-30e</t>
  </si>
  <si>
    <t>TGTAAACATCCTTGATTGGAAG</t>
  </si>
  <si>
    <t>MPM00642A</t>
  </si>
  <si>
    <t>MAM-001B02</t>
  </si>
  <si>
    <t>MIMAT0000531</t>
  </si>
  <si>
    <t>mmu-miR-22</t>
  </si>
  <si>
    <t>AAGCTGCCAGTTGAAGAACTGT</t>
  </si>
  <si>
    <t>MPM01442A</t>
  </si>
  <si>
    <t>MAM-001B03</t>
  </si>
  <si>
    <t>MIMAT0000128</t>
  </si>
  <si>
    <t>mmu-miR-30a</t>
  </si>
  <si>
    <t>TGTAAACATCCTCGATTGGAAG</t>
  </si>
  <si>
    <t>MPM00638A</t>
  </si>
  <si>
    <t>MAM-001B04</t>
  </si>
  <si>
    <t>MIMAT0000521</t>
  </si>
  <si>
    <t>mmu-let-7a</t>
  </si>
  <si>
    <t>TGAGGTAGTAGGTTGTATA</t>
  </si>
  <si>
    <t>MPM00483A</t>
  </si>
  <si>
    <t>MAM-001B05</t>
  </si>
  <si>
    <t>MIMAT0000515</t>
  </si>
  <si>
    <t>mmu-miR-30d</t>
  </si>
  <si>
    <t>TGTAAACATCCCCGATTGGAAG</t>
  </si>
  <si>
    <t>MPM00641A</t>
  </si>
  <si>
    <t>MAM-001B06</t>
  </si>
  <si>
    <t>MIMAT0000151</t>
  </si>
  <si>
    <t>mmu-miR-140</t>
  </si>
  <si>
    <t>CAGTGGTTTTACCCTATGGTAG</t>
  </si>
  <si>
    <t>MPM00523A</t>
  </si>
  <si>
    <t>MAM-001B07</t>
  </si>
  <si>
    <t>MIMAT0000525</t>
  </si>
  <si>
    <t>mmu-let-7f</t>
  </si>
  <si>
    <t>GGGTGAGGTAGTAGATTGTATA</t>
  </si>
  <si>
    <t>MPM00488A</t>
  </si>
  <si>
    <t>MAM-001B08</t>
  </si>
  <si>
    <t>MIMAT0000165</t>
  </si>
  <si>
    <t>mmu-miR-155</t>
  </si>
  <si>
    <t>TTAATGCTAATTGTGATAGGGGT</t>
  </si>
  <si>
    <t>MPM00540A</t>
  </si>
  <si>
    <t>MAM-001B09</t>
  </si>
  <si>
    <t>MIMAT0000141</t>
  </si>
  <si>
    <t>mmu-miR-130a</t>
  </si>
  <si>
    <t>CAGTGCAATGTTAAAAGGGCAT</t>
  </si>
  <si>
    <t>MPM00511A</t>
  </si>
  <si>
    <t>MAM-001B10</t>
  </si>
  <si>
    <t>MIMAT0000522</t>
  </si>
  <si>
    <t>mmu-let-7b</t>
  </si>
  <si>
    <t>TGAGGTAGTAGGTTGTGTG</t>
  </si>
  <si>
    <t>MPM00484A</t>
  </si>
  <si>
    <t>MAM-001B11</t>
  </si>
  <si>
    <t>MIMAT0000548</t>
  </si>
  <si>
    <t>mmu-miR-322</t>
  </si>
  <si>
    <t>CAGCAGCAATTCATGTTTTGGA</t>
  </si>
  <si>
    <t>MPM00646A</t>
  </si>
  <si>
    <t>MAM-001B12</t>
  </si>
  <si>
    <t>MIMAT0000649</t>
  </si>
  <si>
    <t>mmu-miR-17</t>
  </si>
  <si>
    <t>CAAAGTGCTTACGGTGCAGGTAG</t>
  </si>
  <si>
    <t>MPM00544A</t>
  </si>
  <si>
    <t>MAM-001C01</t>
  </si>
  <si>
    <t>MIMAT0000126</t>
  </si>
  <si>
    <t>mmu-miR-27b</t>
  </si>
  <si>
    <t>TTCACAGTGGCTAAGTTCT</t>
  </si>
  <si>
    <t>MPM01446A</t>
  </si>
  <si>
    <t>MAM-001C02</t>
  </si>
  <si>
    <t>MIMAT0000136</t>
  </si>
  <si>
    <t>mmu-miR-125b-5p</t>
  </si>
  <si>
    <t>TCCCTGAGACCCTAACTTGTGA</t>
  </si>
  <si>
    <t>MPM00505A</t>
  </si>
  <si>
    <t>MAM-001C03</t>
  </si>
  <si>
    <t>MIMAT0000535</t>
  </si>
  <si>
    <t>mmu-miR-29a</t>
  </si>
  <si>
    <t>TAGCACCATCTGGAATCGGTTA</t>
  </si>
  <si>
    <t>MPM01460A</t>
  </si>
  <si>
    <t>MAM-001C04</t>
  </si>
  <si>
    <t>MIMAT0004934</t>
  </si>
  <si>
    <t>mmu-miR-872</t>
  </si>
  <si>
    <t>AAGGTTACTTGTTAGTTCAGG</t>
  </si>
  <si>
    <t>MPM00856A</t>
  </si>
  <si>
    <t>MAM-001C05</t>
  </si>
  <si>
    <t>MIMAT0000654</t>
  </si>
  <si>
    <t>mmu-miR-32</t>
  </si>
  <si>
    <t>TATTGCACATTACTAAGTTGCA</t>
  </si>
  <si>
    <t>MPM00644A</t>
  </si>
  <si>
    <t>MAM-001C06</t>
  </si>
  <si>
    <t>MIMAT0000132</t>
  </si>
  <si>
    <t>mmu-miR-99b</t>
  </si>
  <si>
    <t>CACCCGTAGAACCGACCTTGCG</t>
  </si>
  <si>
    <t>MPM00877A</t>
  </si>
  <si>
    <t>MAM-001C07</t>
  </si>
  <si>
    <t>MIMAT0000513</t>
  </si>
  <si>
    <t>mmu-miR-19b</t>
  </si>
  <si>
    <t>TGTGCAAATCCATGTAAAACTGA</t>
  </si>
  <si>
    <t>MPM00572A</t>
  </si>
  <si>
    <t>MAM-001C08</t>
  </si>
  <si>
    <t>MIMAT0000221</t>
  </si>
  <si>
    <t>mmu-miR-191</t>
  </si>
  <si>
    <t>CAACGGAATCCCAAAAGCAGCTG</t>
  </si>
  <si>
    <t>MPM00560A</t>
  </si>
  <si>
    <t>MAM-001C09</t>
  </si>
  <si>
    <t>MIMAT0000137</t>
  </si>
  <si>
    <t>mmu-miR-126-5p</t>
  </si>
  <si>
    <t>CATTATTACTTTTGGTACGCG</t>
  </si>
  <si>
    <t>MPM00506A</t>
  </si>
  <si>
    <t>MAM-001C10</t>
  </si>
  <si>
    <t>MIMAT0000540</t>
  </si>
  <si>
    <t>mmu-miR-93</t>
  </si>
  <si>
    <t>CAAAGTGCTGTTCGTGCAGGTAG</t>
  </si>
  <si>
    <t>MPM00873A</t>
  </si>
  <si>
    <t>MAM-001C11</t>
  </si>
  <si>
    <t>MIMAT0000158</t>
  </si>
  <si>
    <t>mmu-miR-146a</t>
  </si>
  <si>
    <t>TGAGAACTGAATTCCATGGGT</t>
  </si>
  <si>
    <t>MPM00529A</t>
  </si>
  <si>
    <t>MAM-001C12</t>
  </si>
  <si>
    <t>MIMAT0001081</t>
  </si>
  <si>
    <t>mmu-miR-196b</t>
  </si>
  <si>
    <t>TAGGTAGTTTTCTGTTGTTGGG</t>
  </si>
  <si>
    <t>MPM00567A</t>
  </si>
  <si>
    <t>MAM-001D01</t>
  </si>
  <si>
    <t>MIMAT0000122</t>
  </si>
  <si>
    <t>mmu-let-7i</t>
  </si>
  <si>
    <t>TGAGGTAGTAGTTTGTGCT</t>
  </si>
  <si>
    <t>MPM00490A</t>
  </si>
  <si>
    <t>MAM-001D02</t>
  </si>
  <si>
    <t>MIMAT0000529</t>
  </si>
  <si>
    <t>mmu-miR-20a</t>
  </si>
  <si>
    <t>TAAAGTGCTTATGGTGCAGGTAG</t>
  </si>
  <si>
    <t>MPM00585A</t>
  </si>
  <si>
    <t>MAM-001D03</t>
  </si>
  <si>
    <t>MIMAT0000528</t>
  </si>
  <si>
    <t>mmu-miR-18a</t>
  </si>
  <si>
    <t>TAAGGTGCATCTAGTGCAGA</t>
  </si>
  <si>
    <t>MPM00556A</t>
  </si>
  <si>
    <t>MAM-001D04</t>
  </si>
  <si>
    <t>MIMAT0000653</t>
  </si>
  <si>
    <t>mmu-miR-28</t>
  </si>
  <si>
    <t>AAGGAGCTCACAGTCTATTGAG</t>
  </si>
  <si>
    <t>MPM00613A</t>
  </si>
  <si>
    <t>MAM-001D05</t>
  </si>
  <si>
    <t>MIMAT0000125</t>
  </si>
  <si>
    <t>mmu-miR-23b</t>
  </si>
  <si>
    <t>ATCACATTGCCAGGGATTA</t>
  </si>
  <si>
    <t>MPM00605A</t>
  </si>
  <si>
    <t>MAM-001D06</t>
  </si>
  <si>
    <t>MIMAT0000160</t>
  </si>
  <si>
    <t>mmu-miR-150</t>
  </si>
  <si>
    <t>TCTCCCAACCCTTGTACCAGTG</t>
  </si>
  <si>
    <t>MPM00535A</t>
  </si>
  <si>
    <t>MAM-001D07</t>
  </si>
  <si>
    <t>MIMAT0000539</t>
  </si>
  <si>
    <t>mmu-miR-92a</t>
  </si>
  <si>
    <t>TATTGCACTTGTCCCGGCCTG</t>
  </si>
  <si>
    <t>MPM00870A</t>
  </si>
  <si>
    <t>MAM-001D08</t>
  </si>
  <si>
    <t>MIMAT0000648</t>
  </si>
  <si>
    <t>mmu-miR-10a</t>
  </si>
  <si>
    <t>TACCCTGTAGATCTGAATTTGTG</t>
  </si>
  <si>
    <t>MPM00499A</t>
  </si>
  <si>
    <t>MAM-001D09</t>
  </si>
  <si>
    <t>MIMAT0000383</t>
  </si>
  <si>
    <t>mmu-let-7d</t>
  </si>
  <si>
    <t>AGAGGTAGTAGGTTGCATA</t>
  </si>
  <si>
    <t>MPM00486A</t>
  </si>
  <si>
    <t>MAM-001D10</t>
  </si>
  <si>
    <t>MIMAT0000518</t>
  </si>
  <si>
    <t>mmu-miR-196a</t>
  </si>
  <si>
    <t>TAGGTAGTTTTATGTTGTTGGGAA</t>
  </si>
  <si>
    <t>MPM00566A</t>
  </si>
  <si>
    <t>MAM-001D11</t>
  </si>
  <si>
    <t>MIMAT0000532</t>
  </si>
  <si>
    <t>mmu-miR-23a</t>
  </si>
  <si>
    <t>ATCACATTGCCAGGGATTT</t>
  </si>
  <si>
    <t>MPM00604A</t>
  </si>
  <si>
    <t>MAM-001D12</t>
  </si>
  <si>
    <t>MIMAT0000386</t>
  </si>
  <si>
    <t>mmu-miR-106b</t>
  </si>
  <si>
    <t>TAAAGTGCTGACAGTGCAGA</t>
  </si>
  <si>
    <t>MPM00497A</t>
  </si>
  <si>
    <t>MAM-001E01</t>
  </si>
  <si>
    <t>MIMAT0004667</t>
  </si>
  <si>
    <t>mmu-miR-199b</t>
  </si>
  <si>
    <t>ACAGTAGTCTGCACATTGGTTA</t>
  </si>
  <si>
    <t>MPM01429A</t>
  </si>
  <si>
    <t>MAM-001E02</t>
  </si>
  <si>
    <t>MIMAT0000381</t>
  </si>
  <si>
    <t>mmu-miR-34c</t>
  </si>
  <si>
    <t>AGGCAGTGTAGTTAGCTGATTGCAA</t>
  </si>
  <si>
    <t>MPM00670A</t>
  </si>
  <si>
    <t>MAM-001E03</t>
  </si>
  <si>
    <t>MIMAT0003188</t>
  </si>
  <si>
    <t>mmu-miR-503</t>
  </si>
  <si>
    <t>TAGCAGCGGGAACAGTACTGCAG</t>
  </si>
  <si>
    <t>MPM00753A</t>
  </si>
  <si>
    <t>MAM-001E04</t>
  </si>
  <si>
    <t>MIMAT0000652</t>
  </si>
  <si>
    <t>mmu-miR-25</t>
  </si>
  <si>
    <t>CATTGCACTTGTCTCGGTCTGA</t>
  </si>
  <si>
    <t>MPM00608A</t>
  </si>
  <si>
    <t>MAM-001E05</t>
  </si>
  <si>
    <t>MIMAT0000121</t>
  </si>
  <si>
    <t>mmu-let-7g</t>
  </si>
  <si>
    <t>TGAGGTAGTAGTTTGTACA</t>
  </si>
  <si>
    <t>MPM00489A</t>
  </si>
  <si>
    <t>MAM-001E06</t>
  </si>
  <si>
    <t>MIMAT0000541</t>
  </si>
  <si>
    <t>mmu-miR-96</t>
  </si>
  <si>
    <t>TTTGGCACTAGCACATTTTTGCTAA</t>
  </si>
  <si>
    <t>MPM00874A</t>
  </si>
  <si>
    <t>MAM-001E07</t>
  </si>
  <si>
    <t>MIMAT0000538</t>
  </si>
  <si>
    <t>mmu-miR-31</t>
  </si>
  <si>
    <t>AGGCAAGATGCTGGCATAGCTGAA</t>
  </si>
  <si>
    <t>MPM00643A</t>
  </si>
  <si>
    <t>MAM-001E08</t>
  </si>
  <si>
    <t>MIMAT0000514</t>
  </si>
  <si>
    <t>mmu-miR-30c</t>
  </si>
  <si>
    <t>TGTAAACATCCTACACTCTCAGC</t>
  </si>
  <si>
    <t>MPM00640A</t>
  </si>
  <si>
    <t>MAM-001E09</t>
  </si>
  <si>
    <t>MIMAT0000124</t>
  </si>
  <si>
    <t>mmu-miR-15b</t>
  </si>
  <si>
    <t>TAGCAGCACATCATGGTTTACA</t>
  </si>
  <si>
    <t>MPM00542A</t>
  </si>
  <si>
    <t>MAM-001E10</t>
  </si>
  <si>
    <t>MIMAT0000208</t>
  </si>
  <si>
    <t>mmu-miR-10b</t>
  </si>
  <si>
    <t>TACCCTGTAGAACTGAATTTGTG</t>
  </si>
  <si>
    <t>MPM00500A</t>
  </si>
  <si>
    <t>MAM-001E11</t>
  </si>
  <si>
    <t>MIMAT0000156</t>
  </si>
  <si>
    <t>mmu-miR-144</t>
  </si>
  <si>
    <t>GGGTACAGTATAGATGATGTACT</t>
  </si>
  <si>
    <t>MPM00527A</t>
  </si>
  <si>
    <t>MAM-001E12</t>
  </si>
  <si>
    <t>MIMAT0005293</t>
  </si>
  <si>
    <t>mmu-miR-467e</t>
  </si>
  <si>
    <t>GGGATAAGTGTGAGCATGTATATGT</t>
  </si>
  <si>
    <t>MPM00731A</t>
  </si>
  <si>
    <t>MAM-001F01</t>
  </si>
  <si>
    <t>MIMAT0000135</t>
  </si>
  <si>
    <t>mmu-miR-125a-5p</t>
  </si>
  <si>
    <t>TCCCTGAGACCCTTTAACCTGTG</t>
  </si>
  <si>
    <t>MPM00504A</t>
  </si>
  <si>
    <t>MAM-001F02</t>
  </si>
  <si>
    <t>MIMAT0000131</t>
  </si>
  <si>
    <t>mmu-miR-99a</t>
  </si>
  <si>
    <t>AACCCGTAGATCCGAT</t>
  </si>
  <si>
    <t>MPM00876A</t>
  </si>
  <si>
    <t>MAM-001F03</t>
  </si>
  <si>
    <t>MIMAT0004844</t>
  </si>
  <si>
    <t>mmu-miR-880</t>
  </si>
  <si>
    <t>TACTCCATCCTCTCTGAGTAGA</t>
  </si>
  <si>
    <t>MPM00864A</t>
  </si>
  <si>
    <t>MAM-001F04</t>
  </si>
  <si>
    <t>MIMAT0000651</t>
  </si>
  <si>
    <t>mmu-miR-19a</t>
  </si>
  <si>
    <t>TGTGCAAATCTATGCGAAACTGA</t>
  </si>
  <si>
    <t>MPM01430A</t>
  </si>
  <si>
    <t>MAM-001F05</t>
  </si>
  <si>
    <t>MIMAT0000229</t>
  </si>
  <si>
    <t>mmu-miR-199a-5p</t>
  </si>
  <si>
    <t>CCCAGTGTTCAGGCTACCTGTTC</t>
  </si>
  <si>
    <t>MPM00569A</t>
  </si>
  <si>
    <t>MAM-001F06</t>
  </si>
  <si>
    <t>MIMAT0003450</t>
  </si>
  <si>
    <t>mmu-miR-488</t>
  </si>
  <si>
    <t>TTGAAAGGCTGTTTCTTGGTC</t>
  </si>
  <si>
    <t>MPM01526A</t>
  </si>
  <si>
    <t>MAM-001F07</t>
  </si>
  <si>
    <t>MIMAT0000211</t>
  </si>
  <si>
    <t>mmu-miR-182</t>
  </si>
  <si>
    <t>TTTGGCAATGGTAGAACTCACACCGAA</t>
  </si>
  <si>
    <t>MPM00549A</t>
  </si>
  <si>
    <t>MAM-001F08</t>
  </si>
  <si>
    <t>MIMAT0000368</t>
  </si>
  <si>
    <t>mmu-miR-291a-3p</t>
  </si>
  <si>
    <t>AAAGTGCTTCCACTTTGTGTGCAA</t>
  </si>
  <si>
    <t>MPM01449A</t>
  </si>
  <si>
    <t>MAM-001F09</t>
  </si>
  <si>
    <t>MIMAT0000215</t>
  </si>
  <si>
    <t>mmu-miR-186</t>
  </si>
  <si>
    <t>CAAAGAATTCTCCTTTTGGGCT</t>
  </si>
  <si>
    <t>MPM00553A</t>
  </si>
  <si>
    <t>MAM-001F10</t>
  </si>
  <si>
    <t>MIMAT0003170</t>
  </si>
  <si>
    <t>mmu-miR-541</t>
  </si>
  <si>
    <t>AAGGGATTCTGATGTTGGTCACACTAA</t>
  </si>
  <si>
    <t>MPM00761A</t>
  </si>
  <si>
    <t>MAM-001F11</t>
  </si>
  <si>
    <t>MIMAT0003377</t>
  </si>
  <si>
    <t>mmu-miR-302d</t>
  </si>
  <si>
    <t>TAAGTGCTTCCATGTTTGAGTGT</t>
  </si>
  <si>
    <t>MPM00637A</t>
  </si>
  <si>
    <t>MAM-001F12</t>
  </si>
  <si>
    <t>MIMAT0000212</t>
  </si>
  <si>
    <t>mmu-miR-183</t>
  </si>
  <si>
    <t>TATGGCACTGGTAGAATTCACT</t>
  </si>
  <si>
    <t>MPM00550A</t>
  </si>
  <si>
    <t>MAM-001G01</t>
  </si>
  <si>
    <t>MIMAT0000524</t>
  </si>
  <si>
    <t>mmu-let-7e</t>
  </si>
  <si>
    <t>TGAGGTAGGAGGTTGTATA</t>
  </si>
  <si>
    <t>MPM00487A</t>
  </si>
  <si>
    <t>MAM-001G02</t>
  </si>
  <si>
    <t>MIMAT0000152</t>
  </si>
  <si>
    <t>mmu-miR-140*</t>
  </si>
  <si>
    <t>TACCACAGGGTAGAACCACGG</t>
  </si>
  <si>
    <t>MPM01406A</t>
  </si>
  <si>
    <t>MAM-001G03</t>
  </si>
  <si>
    <t>MIMAT0004747</t>
  </si>
  <si>
    <t>mmu-miR-411</t>
  </si>
  <si>
    <t>TAGTAGACCGTATAGCGTACGAA</t>
  </si>
  <si>
    <t>MPM00695A</t>
  </si>
  <si>
    <t>MAM-001G04</t>
  </si>
  <si>
    <t>MIMAT0004669</t>
  </si>
  <si>
    <t>mmu-miR-125b-3p</t>
  </si>
  <si>
    <t>ACGGGTTAGGCTCTTGGGAGCT</t>
  </si>
  <si>
    <t>MPM01395A</t>
  </si>
  <si>
    <t>MAM-001G05</t>
  </si>
  <si>
    <t>MIMAT0000373</t>
  </si>
  <si>
    <t>mmu-miR-295</t>
  </si>
  <si>
    <t>AAAGTGCTACTACTTTTGAGTCT</t>
  </si>
  <si>
    <t>MPM01454A</t>
  </si>
  <si>
    <t>MAM-001G06</t>
  </si>
  <si>
    <t>MIMAT0000123</t>
  </si>
  <si>
    <t>mmu-miR-1</t>
  </si>
  <si>
    <t>GGGTGGAATGTAAAGAAGTATGTA</t>
  </si>
  <si>
    <t>MPM00501A</t>
  </si>
  <si>
    <t>MAM-001G07</t>
  </si>
  <si>
    <t>MIMAT0000661</t>
  </si>
  <si>
    <t>mmu-miR-214</t>
  </si>
  <si>
    <t>AGCAGGCACAGACAGGCAGTAA</t>
  </si>
  <si>
    <t>MPM01439A</t>
  </si>
  <si>
    <t>MAM-001G08</t>
  </si>
  <si>
    <t>MIMAT0000150</t>
  </si>
  <si>
    <t>mmu-miR-138</t>
  </si>
  <si>
    <t>AGCTGGTGTTGTGAATCAGGCCG</t>
  </si>
  <si>
    <t>MPM00521A</t>
  </si>
  <si>
    <t>MAM-001G09</t>
  </si>
  <si>
    <t>MIMAT0004750</t>
  </si>
  <si>
    <t>mmu-miR-425</t>
  </si>
  <si>
    <t>AATGACACGATCACTCCCGTTGA</t>
  </si>
  <si>
    <t>MPM00699A</t>
  </si>
  <si>
    <t>MAM-001G10</t>
  </si>
  <si>
    <t>MIMAT0000663</t>
  </si>
  <si>
    <t>mmu-miR-218</t>
  </si>
  <si>
    <t>TTGTGCTTGATCTAACCATGT</t>
  </si>
  <si>
    <t>MPM00596A</t>
  </si>
  <si>
    <t>MAM-001G11</t>
  </si>
  <si>
    <t>MIMAT0000766</t>
  </si>
  <si>
    <t>mmu-miR-335-5p</t>
  </si>
  <si>
    <t>TCAAGAGCAATAACGAAAAATGT</t>
  </si>
  <si>
    <t>MPM00657A</t>
  </si>
  <si>
    <t>MAM-001G12</t>
  </si>
  <si>
    <t>MIMAT0000133</t>
  </si>
  <si>
    <t>mmu-miR-101a</t>
  </si>
  <si>
    <t>TACAGTACTGTGATGACTGAA</t>
  </si>
  <si>
    <t>MPM01389A</t>
  </si>
  <si>
    <t>MAM-001H01</t>
  </si>
  <si>
    <t>MIMAT0000153</t>
  </si>
  <si>
    <t>mmu-miR-141</t>
  </si>
  <si>
    <t>TAACACTGTCTGGTAAAGATGG</t>
  </si>
  <si>
    <t>MPM01407A</t>
  </si>
  <si>
    <t>MAM-001H02</t>
  </si>
  <si>
    <t>MIMAT0004187</t>
  </si>
  <si>
    <t>mmu-miR-744</t>
  </si>
  <si>
    <t>TGCGGGGCTAGGGCTAACAGCA</t>
  </si>
  <si>
    <t>MPM00840A</t>
  </si>
  <si>
    <t>MAM-001H03</t>
  </si>
  <si>
    <t>MIMAT0004885</t>
  </si>
  <si>
    <t>mmu-miR-467c</t>
  </si>
  <si>
    <t>TAAGTGCGTGCATGTATATGT</t>
  </si>
  <si>
    <t>MPM00729A</t>
  </si>
  <si>
    <t>MAM-001H04</t>
  </si>
  <si>
    <t>MIMAT0003727</t>
  </si>
  <si>
    <t>mmu-miR-374</t>
  </si>
  <si>
    <t>ATATAATACAACCTGCTGAGTG</t>
  </si>
  <si>
    <t>MPM00680A</t>
  </si>
  <si>
    <t>MAM-001H05</t>
  </si>
  <si>
    <t>N/A</t>
  </si>
  <si>
    <t>snoRNA251</t>
  </si>
  <si>
    <t>GAGCTTTGTTCTGAGCCAG</t>
  </si>
  <si>
    <t>MPM01664A</t>
  </si>
  <si>
    <t>MAM-001H06</t>
  </si>
  <si>
    <t>snoRNA202</t>
  </si>
  <si>
    <t>GAACCCTTTTCCATCTGATG</t>
  </si>
  <si>
    <t>MPM01663A</t>
  </si>
  <si>
    <t>MAM-001H07</t>
  </si>
  <si>
    <t>snoRNA142</t>
  </si>
  <si>
    <t>GGGATTGAGGACCTGAGG</t>
  </si>
  <si>
    <t>MPM01662A</t>
  </si>
  <si>
    <t>MAM-001H08</t>
  </si>
  <si>
    <t>Rnu6</t>
  </si>
  <si>
    <t>ACACGCAAATTCGTGAAGC</t>
  </si>
  <si>
    <t>MPM01661A</t>
  </si>
  <si>
    <t>MAM-001H09</t>
  </si>
  <si>
    <t>miRTC</t>
  </si>
  <si>
    <t>MAM-001H10</t>
  </si>
  <si>
    <t>MAM-001H11</t>
  </si>
  <si>
    <t>PPC</t>
  </si>
  <si>
    <t>MAM-001H12</t>
  </si>
  <si>
    <t>MAM-002A01</t>
  </si>
  <si>
    <t>MIMAT0000146</t>
  </si>
  <si>
    <t>mmu-miR-134</t>
  </si>
  <si>
    <t>TGTGACTGGTTGACCAGAGGGGAA</t>
  </si>
  <si>
    <t>MPM00516A</t>
  </si>
  <si>
    <t>MAM-002A02</t>
  </si>
  <si>
    <t>MIMAT0000149</t>
  </si>
  <si>
    <t>mmu-miR-137</t>
  </si>
  <si>
    <t>TATTGCTTAAGAATACGCGTAG</t>
  </si>
  <si>
    <t>MPM00520A</t>
  </si>
  <si>
    <t>MAM-002A03</t>
  </si>
  <si>
    <t>MIMAT0004828</t>
  </si>
  <si>
    <t>mmu-miR-708</t>
  </si>
  <si>
    <t>AAGGAGCTTACAATCTAGCTGGGAA</t>
  </si>
  <si>
    <t>MPM00823A</t>
  </si>
  <si>
    <t>MAM-002A04</t>
  </si>
  <si>
    <t>MIMAT0000673</t>
  </si>
  <si>
    <t>mmu-miR-181b</t>
  </si>
  <si>
    <t>AACATTCATTGCTGTTGGTGGGT</t>
  </si>
  <si>
    <t>MPM00546A</t>
  </si>
  <si>
    <t>MAM-002A05</t>
  </si>
  <si>
    <t>MIMAT0000376</t>
  </si>
  <si>
    <t>mmu-miR-298</t>
  </si>
  <si>
    <t>GGCAGAGGAGGGCTGTTCTTCCC</t>
  </si>
  <si>
    <t>MPM00625A</t>
  </si>
  <si>
    <t>MAM-002A06</t>
  </si>
  <si>
    <t>MIMAT0000616</t>
  </si>
  <si>
    <t>mmu-miR-101b</t>
  </si>
  <si>
    <t>TACAGTACTGTGATGGCTGAA</t>
  </si>
  <si>
    <t>MPM00493A</t>
  </si>
  <si>
    <t>MAM-002A07</t>
  </si>
  <si>
    <t>MIMAT0000225</t>
  </si>
  <si>
    <t>mmu-miR-195</t>
  </si>
  <si>
    <t>TAGCAGCACAGAAATATTGGC</t>
  </si>
  <si>
    <t>MPM00565A</t>
  </si>
  <si>
    <t>MAM-002A08</t>
  </si>
  <si>
    <t>MIMAT0000536</t>
  </si>
  <si>
    <t>mmu-miR-29c</t>
  </si>
  <si>
    <t>TAGCACCATTTGAAGTCGGT</t>
  </si>
  <si>
    <t>MPM01461A</t>
  </si>
  <si>
    <t>MAM-002A09</t>
  </si>
  <si>
    <t>MIMAT0000378</t>
  </si>
  <si>
    <t>mmu-miR-300</t>
  </si>
  <si>
    <t>TATGCAAGGGCAAGCTCTCTTCAA</t>
  </si>
  <si>
    <t>MPM01462A</t>
  </si>
  <si>
    <t>MAM-002A10</t>
  </si>
  <si>
    <t>MIMAT0002112</t>
  </si>
  <si>
    <t>mmu-miR-471</t>
  </si>
  <si>
    <t>TACGTAGTATAGTGCTTTTCAC</t>
  </si>
  <si>
    <t>MPM00735A</t>
  </si>
  <si>
    <t>MAM-002A11</t>
  </si>
  <si>
    <t>MIMAT0000246</t>
  </si>
  <si>
    <t>mmu-miR-122</t>
  </si>
  <si>
    <t>GAGTGTGACAATGGTGTTTGAA</t>
  </si>
  <si>
    <t>MPM00502A</t>
  </si>
  <si>
    <t>MAM-002A12</t>
  </si>
  <si>
    <t>MIMAT0003374</t>
  </si>
  <si>
    <t>mmu-miR-302b</t>
  </si>
  <si>
    <t>TAAGTGCTTCCATGTTTTAGTA</t>
  </si>
  <si>
    <t>MPM01464A</t>
  </si>
  <si>
    <t>MAM-002B01</t>
  </si>
  <si>
    <t>MIMAT0000130</t>
  </si>
  <si>
    <t>mmu-miR-30b</t>
  </si>
  <si>
    <t>TGTAAACATCCTACACTCAGCT</t>
  </si>
  <si>
    <t>MPM00639A</t>
  </si>
  <si>
    <t>MAM-002B02</t>
  </si>
  <si>
    <t>MIMAT0000667</t>
  </si>
  <si>
    <t>mmu-miR-33</t>
  </si>
  <si>
    <t>GTGCATTGTAGTTGCATTGCAAA</t>
  </si>
  <si>
    <t>MPM00654A</t>
  </si>
  <si>
    <t>MAM-002B03</t>
  </si>
  <si>
    <t>MIMAT0003173</t>
  </si>
  <si>
    <t>mmu-miR-547</t>
  </si>
  <si>
    <t>CTTGGTACATCTTTGAGTGAG</t>
  </si>
  <si>
    <t>MPM00766A</t>
  </si>
  <si>
    <t>MAM-002B04</t>
  </si>
  <si>
    <t>MIMAT0000387</t>
  </si>
  <si>
    <t>mmu-miR-130b</t>
  </si>
  <si>
    <t>CAGTGCAATGATGAAAGGGCAT</t>
  </si>
  <si>
    <t>MPM01400A</t>
  </si>
  <si>
    <t>MAM-002B05</t>
  </si>
  <si>
    <t>MIMAT0000370</t>
  </si>
  <si>
    <t>mmu-miR-292-3p</t>
  </si>
  <si>
    <t>AAAGTGCCGCCAGGTTTTGAGTGT</t>
  </si>
  <si>
    <t>MPM01451A</t>
  </si>
  <si>
    <t>MAM-002B06</t>
  </si>
  <si>
    <t>MIMAT0000236</t>
  </si>
  <si>
    <t>mmu-miR-203</t>
  </si>
  <si>
    <t>GTGAAATGTTTAGGACCACTAG</t>
  </si>
  <si>
    <t>MPM01435A</t>
  </si>
  <si>
    <t>MAM-002B07</t>
  </si>
  <si>
    <t>MIMAT0000379</t>
  </si>
  <si>
    <t>mmu-miR-301a</t>
  </si>
  <si>
    <t>CAGTGCAATAGTGTTGTCAAAGC</t>
  </si>
  <si>
    <t>MPM00632A</t>
  </si>
  <si>
    <t>MAM-002B08</t>
  </si>
  <si>
    <t>MIMAT0001418</t>
  </si>
  <si>
    <t>mmu-miR-431</t>
  </si>
  <si>
    <t>TCTTGCAGGCCGTCATGCAAA</t>
  </si>
  <si>
    <t>MPM00701A</t>
  </si>
  <si>
    <t>MAM-002B09</t>
  </si>
  <si>
    <t>MIMAT0000516</t>
  </si>
  <si>
    <t>mmu-miR-148a</t>
  </si>
  <si>
    <t>TCAGTGCACTACAGAACTTTGT</t>
  </si>
  <si>
    <t>MPM01411A</t>
  </si>
  <si>
    <t>MAM-002B10</t>
  </si>
  <si>
    <t>MIMAT0000739</t>
  </si>
  <si>
    <t>mmu-miR-375</t>
  </si>
  <si>
    <t>TTTGTTCGTTCGGCTCGCGTGA</t>
  </si>
  <si>
    <t>MPM00681A</t>
  </si>
  <si>
    <t>MAM-002B11</t>
  </si>
  <si>
    <t>MIMAT0000612</t>
  </si>
  <si>
    <t>mmu-miR-135b</t>
  </si>
  <si>
    <t>TATGGCTTTTCATTCCTGTGTG</t>
  </si>
  <si>
    <t>MPM00518A</t>
  </si>
  <si>
    <t>MAM-002B12</t>
  </si>
  <si>
    <t>MIMAT0001542</t>
  </si>
  <si>
    <t>mmu-miR-449a</t>
  </si>
  <si>
    <t>TGGCAGTGTATTGTTAGCTGGTAA</t>
  </si>
  <si>
    <t>MPM00705A</t>
  </si>
  <si>
    <t>MAM-002C01</t>
  </si>
  <si>
    <t>MIMAT0003187</t>
  </si>
  <si>
    <t>mmu-miR-20b</t>
  </si>
  <si>
    <t>CAAAGTGCTCATGGTGCAGGTAG</t>
  </si>
  <si>
    <t>MPM00586A</t>
  </si>
  <si>
    <t>MAM-002C02</t>
  </si>
  <si>
    <t>MIMAT0004536</t>
  </si>
  <si>
    <t>mmu-miR-151-5p</t>
  </si>
  <si>
    <t>TCGAGGAGCTCACAGTCTAG</t>
  </si>
  <si>
    <t>MPM00536A</t>
  </si>
  <si>
    <t>MAM-002C03</t>
  </si>
  <si>
    <t>MIMAT0000162</t>
  </si>
  <si>
    <t>mmu-miR-152</t>
  </si>
  <si>
    <t>TCAGTGCATGACAGAACTTG</t>
  </si>
  <si>
    <t>MPM00537A</t>
  </si>
  <si>
    <t>MAM-002C04</t>
  </si>
  <si>
    <t>MIMAT0000546</t>
  </si>
  <si>
    <t>mmu-miR-103</t>
  </si>
  <si>
    <t>AGCAGCATTGTACAGGGCTATG</t>
  </si>
  <si>
    <t>MPM00494A</t>
  </si>
  <si>
    <t>MAM-002C05</t>
  </si>
  <si>
    <t>MIMAT0000542</t>
  </si>
  <si>
    <t>mmu-miR-34a</t>
  </si>
  <si>
    <t>TGGCAGTGTCTTAGCTGGTTGT</t>
  </si>
  <si>
    <t>MPM00668A</t>
  </si>
  <si>
    <t>MAM-002C06</t>
  </si>
  <si>
    <t>MIMAT0000677</t>
  </si>
  <si>
    <t>mmu-miR-7a</t>
  </si>
  <si>
    <t>TGGAAGACTAGTGGTTTTGTTGT</t>
  </si>
  <si>
    <t>MPM00849A</t>
  </si>
  <si>
    <t>MAM-002C07</t>
  </si>
  <si>
    <t>MIMAT0000741</t>
  </si>
  <si>
    <t>mmu-miR-377</t>
  </si>
  <si>
    <t>ATCACACAAAGGCAACTTTTGT</t>
  </si>
  <si>
    <t>MPM00685A</t>
  </si>
  <si>
    <t>MAM-002C08</t>
  </si>
  <si>
    <t>MIMAT0003711</t>
  </si>
  <si>
    <t>mmu-miR-652</t>
  </si>
  <si>
    <t>AATGGCGCCACTAGGGTTGTG</t>
  </si>
  <si>
    <t>MPM00775A</t>
  </si>
  <si>
    <t>MAM-002C09</t>
  </si>
  <si>
    <t>MIMAT0000143</t>
  </si>
  <si>
    <t>mmu-miR-9*</t>
  </si>
  <si>
    <t>GGGATAAAGCTAGATAACCGAAAGT</t>
  </si>
  <si>
    <t>MPM01562A</t>
  </si>
  <si>
    <t>MAM-002C10</t>
  </si>
  <si>
    <t>MIMAT0000746</t>
  </si>
  <si>
    <t>mmu-miR-381</t>
  </si>
  <si>
    <t>TATACAAGGGCAAGCTCTCTGT</t>
  </si>
  <si>
    <t>MPM00689A</t>
  </si>
  <si>
    <t>MAM-002C11</t>
  </si>
  <si>
    <t>MIMAT0000223</t>
  </si>
  <si>
    <t>mmu-miR-193</t>
  </si>
  <si>
    <t>AACTGGCCTACAAAGTCCCAGTAA</t>
  </si>
  <si>
    <t>MPM01426A</t>
  </si>
  <si>
    <t>MAM-002C12</t>
  </si>
  <si>
    <t>MIMAT0000519</t>
  </si>
  <si>
    <t>mmu-miR-200a</t>
  </si>
  <si>
    <t>TAACACTGTCTGGTAACGATGTAA</t>
  </si>
  <si>
    <t>MPM01431A</t>
  </si>
  <si>
    <t>MAM-002D01</t>
  </si>
  <si>
    <t>MIMAT0004528</t>
  </si>
  <si>
    <t>mmu-miR-125a-3p</t>
  </si>
  <si>
    <t>ACAGGTGAGGTTCTTGGGAGCC</t>
  </si>
  <si>
    <t>MPM01394A</t>
  </si>
  <si>
    <t>MAM-002D02</t>
  </si>
  <si>
    <t>MIMAT0000740</t>
  </si>
  <si>
    <t>mmu-miR-376a</t>
  </si>
  <si>
    <t>ATCGTAGAGGAAAATCCACGT</t>
  </si>
  <si>
    <t>MPM01491A</t>
  </si>
  <si>
    <t>MAM-002D03</t>
  </si>
  <si>
    <t>MIMAT0003151</t>
  </si>
  <si>
    <t>mmu-miR-378</t>
  </si>
  <si>
    <t>ACTGGACTTGGAGTCAGAAGG</t>
  </si>
  <si>
    <t>MPM01494A</t>
  </si>
  <si>
    <t>MAM-002D04</t>
  </si>
  <si>
    <t>MIMAT0002108</t>
  </si>
  <si>
    <t>mmu-miR-467a*</t>
  </si>
  <si>
    <t>GGGATATACATACACACATCTACAC</t>
  </si>
  <si>
    <t>MPM01519A</t>
  </si>
  <si>
    <t>MAM-002D05</t>
  </si>
  <si>
    <t>MIMAT0000385</t>
  </si>
  <si>
    <t>mmu-miR-106a</t>
  </si>
  <si>
    <t>CAAAGTGCTAACGGTGCAGGTAG</t>
  </si>
  <si>
    <t>MPM00496A</t>
  </si>
  <si>
    <t>MAM-002D06</t>
  </si>
  <si>
    <t>MIMAT0000213</t>
  </si>
  <si>
    <t>mmu-miR-184</t>
  </si>
  <si>
    <t>TGGACGGAGAACTGATAAGGGT</t>
  </si>
  <si>
    <t>MPM00551A</t>
  </si>
  <si>
    <t>MAM-002D07</t>
  </si>
  <si>
    <t>MIMAT0000367</t>
  </si>
  <si>
    <t>mmu-miR-291a-5p</t>
  </si>
  <si>
    <t>CATCAAAGTGGAGGCCCTCTCTAA</t>
  </si>
  <si>
    <t>MPM00615A</t>
  </si>
  <si>
    <t>MAM-002D08</t>
  </si>
  <si>
    <t>MIMAT0004857</t>
  </si>
  <si>
    <t>mmu-miR-147</t>
  </si>
  <si>
    <t>GTGTGCGGAAATGCTTCTGCTA</t>
  </si>
  <si>
    <t>MPM00531A</t>
  </si>
  <si>
    <t>MAM-002D09</t>
  </si>
  <si>
    <t>MIMAT0000140</t>
  </si>
  <si>
    <t>mmu-miR-128a</t>
  </si>
  <si>
    <t>TCACAGTGAACCGGTCTCTTT</t>
  </si>
  <si>
    <t>MPM00508A</t>
  </si>
  <si>
    <t>MAM-002D10</t>
  </si>
  <si>
    <t>MIMAT0000555</t>
  </si>
  <si>
    <t>mmu-miR-324-5p</t>
  </si>
  <si>
    <t>CGCATCCCCTAGGGCATTGGTGT</t>
  </si>
  <si>
    <t>MPM00648A</t>
  </si>
  <si>
    <t>MAM-002D11</t>
  </si>
  <si>
    <t>MIMAT0003507</t>
  </si>
  <si>
    <t>mmu-miR-500</t>
  </si>
  <si>
    <t>AATGCACCTGGGCAAGGGTTCA</t>
  </si>
  <si>
    <t>MPM00751A</t>
  </si>
  <si>
    <t>MAM-002D12</t>
  </si>
  <si>
    <t>MIMAT0000214</t>
  </si>
  <si>
    <t>mmu-miR-185</t>
  </si>
  <si>
    <t>TGGAGAGAAAGGCAGTTCCTGA</t>
  </si>
  <si>
    <t>MPM00552A</t>
  </si>
  <si>
    <t>MAM-002E01</t>
  </si>
  <si>
    <t>MIMAT0000658</t>
  </si>
  <si>
    <t>mmu-miR-210</t>
  </si>
  <si>
    <t>CTGTGCGTGTGACAGCGGCTGAAA</t>
  </si>
  <si>
    <t>MPM00588A</t>
  </si>
  <si>
    <t>MAM-002E02</t>
  </si>
  <si>
    <t>MIMAT0000665</t>
  </si>
  <si>
    <t>mmu-miR-223</t>
  </si>
  <si>
    <t>TGTCAGTTTGTCAAATACCCCAAA</t>
  </si>
  <si>
    <t>MPM00602A</t>
  </si>
  <si>
    <t>MAM-002E03</t>
  </si>
  <si>
    <t>MIMAT0004628</t>
  </si>
  <si>
    <t>mmu-miR-21*</t>
  </si>
  <si>
    <t>CAACAGCAGTCGATGGGCTGTC</t>
  </si>
  <si>
    <t>MPM01438A</t>
  </si>
  <si>
    <t>MAM-002E04</t>
  </si>
  <si>
    <t>MIMAT0004186</t>
  </si>
  <si>
    <t>mmu-miR-301b</t>
  </si>
  <si>
    <t>CAGTGCAATGGTGTTGTCAAAGC</t>
  </si>
  <si>
    <t>MPM00633A</t>
  </si>
  <si>
    <t>MAM-002E05</t>
  </si>
  <si>
    <t>MIMAT0000235</t>
  </si>
  <si>
    <t>mmu-miR-202-3p</t>
  </si>
  <si>
    <t>AGAGGTATAGCGCATGGGAAGA</t>
  </si>
  <si>
    <t>MPM01434A</t>
  </si>
  <si>
    <t>MAM-002E06</t>
  </si>
  <si>
    <t>MIMAT0000520</t>
  </si>
  <si>
    <t>mmu-miR-208</t>
  </si>
  <si>
    <t>ATAAGACGAGCAAAAAGCTTGT</t>
  </si>
  <si>
    <t>MPM00583A</t>
  </si>
  <si>
    <t>MAM-002E07</t>
  </si>
  <si>
    <t>MIMAT0000556</t>
  </si>
  <si>
    <t>mmu-miR-324-3p</t>
  </si>
  <si>
    <t>CCACTGCCCCAGGTGCTGCT</t>
  </si>
  <si>
    <t>MPM01474A</t>
  </si>
  <si>
    <t>MAM-002E08</t>
  </si>
  <si>
    <t>MIMAT0004704</t>
  </si>
  <si>
    <t>mmu-miR-335-3p</t>
  </si>
  <si>
    <t>TTTTTCATTATTGCTCCTGACCAA</t>
  </si>
  <si>
    <t>MPM01479A</t>
  </si>
  <si>
    <t>MAM-002E09</t>
  </si>
  <si>
    <t>MIMAT0000545</t>
  </si>
  <si>
    <t>mmu-miR-98</t>
  </si>
  <si>
    <t>GGGTGAGGTAGTAAGTTGTATT</t>
  </si>
  <si>
    <t>MPM00875A</t>
  </si>
  <si>
    <t>MAM-002E10</t>
  </si>
  <si>
    <t>MIMAT0000163</t>
  </si>
  <si>
    <t>mmu-miR-153</t>
  </si>
  <si>
    <t>TTGCATAGTCACAAAAGTGATC</t>
  </si>
  <si>
    <t>MPM00538A</t>
  </si>
  <si>
    <t>MAM-002E11</t>
  </si>
  <si>
    <t>MIMAT0000590</t>
  </si>
  <si>
    <t>mmu-miR-342-3p</t>
  </si>
  <si>
    <t>TCTCACACAGAAATCGCACCCGTAA</t>
  </si>
  <si>
    <t>MPM01484A</t>
  </si>
  <si>
    <t>MAM-002E12</t>
  </si>
  <si>
    <t>MIMAT0003454</t>
  </si>
  <si>
    <t>mmu-miR-423-3p</t>
  </si>
  <si>
    <t>AGCTCGGTCTGAGGCCCCTCAGT</t>
  </si>
  <si>
    <t>MPM01500A</t>
  </si>
  <si>
    <t>MAM-002F01</t>
  </si>
  <si>
    <t>MIMAT0000224</t>
  </si>
  <si>
    <t>mmu-miR-194</t>
  </si>
  <si>
    <t>TGTAACAGCAACTCCATGTGGA</t>
  </si>
  <si>
    <t>MPM00564A</t>
  </si>
  <si>
    <t>MAM-002F02</t>
  </si>
  <si>
    <t>MIMAT0000670</t>
  </si>
  <si>
    <t>mmu-miR-222</t>
  </si>
  <si>
    <t>AGCTACATCTGGCTACTGGGT</t>
  </si>
  <si>
    <t>MPM00601A</t>
  </si>
  <si>
    <t>MAM-002F03</t>
  </si>
  <si>
    <t>MIMAT0001095</t>
  </si>
  <si>
    <t>mmu-miR-370</t>
  </si>
  <si>
    <t>GCCTGCTGGGGTGGAACCTGGT</t>
  </si>
  <si>
    <t>MPM00679A</t>
  </si>
  <si>
    <t>MAM-002F04</t>
  </si>
  <si>
    <t>MIMAT0002106</t>
  </si>
  <si>
    <t>mmu-miR-465a-5p</t>
  </si>
  <si>
    <t>GGGTATTTAGAATGGCACTGATG</t>
  </si>
  <si>
    <t>MPM00716A</t>
  </si>
  <si>
    <t>MAM-002F05</t>
  </si>
  <si>
    <t>MIMAT0000655</t>
  </si>
  <si>
    <t>mmu-miR-100</t>
  </si>
  <si>
    <t>AACCCGTAGATCCGAA</t>
  </si>
  <si>
    <t>MPM00491A</t>
  </si>
  <si>
    <t>MAM-002F06</t>
  </si>
  <si>
    <t>MIMAT0001632</t>
  </si>
  <si>
    <t>mmu-miR-451</t>
  </si>
  <si>
    <t>AAACCGTTACCATTACTGAGTT</t>
  </si>
  <si>
    <t>MPM00710A</t>
  </si>
  <si>
    <t>MAM-002F07</t>
  </si>
  <si>
    <t>MIMAT0004217</t>
  </si>
  <si>
    <t>mmu-miR-465a-3p</t>
  </si>
  <si>
    <t>GATCAGGGCCTTTCTAAGTAGA</t>
  </si>
  <si>
    <t>MPM01509A</t>
  </si>
  <si>
    <t>MAM-002F08</t>
  </si>
  <si>
    <t>MIMAT0004933</t>
  </si>
  <si>
    <t>mmu-miR-878-3p</t>
  </si>
  <si>
    <t>GCATGACACCACACTGGGTAGA</t>
  </si>
  <si>
    <t>MPM01557A</t>
  </si>
  <si>
    <t>MAM-002F09</t>
  </si>
  <si>
    <t>MIMAT0000666</t>
  </si>
  <si>
    <t>mmu-miR-320</t>
  </si>
  <si>
    <t>AAAAGCTGGGTTGAGAGGGCGA</t>
  </si>
  <si>
    <t>MPM00645A</t>
  </si>
  <si>
    <t>MAM-002F10</t>
  </si>
  <si>
    <t>MIMAT0000217</t>
  </si>
  <si>
    <t>mmu-miR-188-5p</t>
  </si>
  <si>
    <t>CATCCCTTGCATGGTGGAGGG</t>
  </si>
  <si>
    <t>MPM00555A</t>
  </si>
  <si>
    <t>MAM-002F11</t>
  </si>
  <si>
    <t>MIMAT0000517</t>
  </si>
  <si>
    <t>mmu-miR-192</t>
  </si>
  <si>
    <t>CTGACCTATGAATTGACAGC</t>
  </si>
  <si>
    <t>MPM00561A</t>
  </si>
  <si>
    <t>MAM-002F12</t>
  </si>
  <si>
    <t>MIMAT0000669</t>
  </si>
  <si>
    <t>mmu-miR-221</t>
  </si>
  <si>
    <t>AGCTACATTGTCTGCTGGGTTTC</t>
  </si>
  <si>
    <t>MPM00600A</t>
  </si>
  <si>
    <t>MAM-002G01</t>
  </si>
  <si>
    <t>MIMAT0004825</t>
  </si>
  <si>
    <t>mmu-miR-423-5p</t>
  </si>
  <si>
    <t>TGAGGGGCAGAGAGCGAGACTTT</t>
  </si>
  <si>
    <t>MPM00698A</t>
  </si>
  <si>
    <t>MAM-002G02</t>
  </si>
  <si>
    <t>MIMAT0001537</t>
  </si>
  <si>
    <t>mmu-miR-429</t>
  </si>
  <si>
    <t>TAATACTGTCTGGTAATGCCGTAA</t>
  </si>
  <si>
    <t>MPM00700A</t>
  </si>
  <si>
    <t>MAM-002G03</t>
  </si>
  <si>
    <t>MIMAT0003735</t>
  </si>
  <si>
    <t>mmu-miR-672</t>
  </si>
  <si>
    <t>TGAGGTTGGTGTACTGTGTGTGA</t>
  </si>
  <si>
    <t>MPM00787A</t>
  </si>
  <si>
    <t>MAM-002G04</t>
  </si>
  <si>
    <t>MIMAT0000159</t>
  </si>
  <si>
    <t>mmu-miR-149</t>
  </si>
  <si>
    <t>TCTGGCTCCGTGTCTTCACTCCCAA</t>
  </si>
  <si>
    <t>MPM00534A</t>
  </si>
  <si>
    <t>MAM-002G05</t>
  </si>
  <si>
    <t>MIMAT0003477</t>
  </si>
  <si>
    <t>mmu-miR-669a</t>
  </si>
  <si>
    <t>AGTTGTGTGTGCATGTT</t>
  </si>
  <si>
    <t>MPM00782A</t>
  </si>
  <si>
    <t>MAM-002G06</t>
  </si>
  <si>
    <t>MIMAT0000147</t>
  </si>
  <si>
    <t>mmu-miR-135a</t>
  </si>
  <si>
    <t>TATGGCTTTTTATTCCTGTGTGA</t>
  </si>
  <si>
    <t>MPM00517A</t>
  </si>
  <si>
    <t>MAM-002G07</t>
  </si>
  <si>
    <t>MIMAT0004546</t>
  </si>
  <si>
    <t>mmu-miR-202-5p</t>
  </si>
  <si>
    <t>GGGTTCCTATGCATATACTTCTTT</t>
  </si>
  <si>
    <t>MPM00577A</t>
  </si>
  <si>
    <t>MAM-002G08</t>
  </si>
  <si>
    <t>MIMAT0000744</t>
  </si>
  <si>
    <t>mmu-miR-380-5p</t>
  </si>
  <si>
    <t>ATGGTTGACCATAGAACATGCGAA</t>
  </si>
  <si>
    <t>MPM00688A</t>
  </si>
  <si>
    <t>MAM-002G09</t>
  </si>
  <si>
    <t>MIMAT0002111</t>
  </si>
  <si>
    <t>mmu-miR-470</t>
  </si>
  <si>
    <t>TTCTTGGACTGGCACTGGTGAGT</t>
  </si>
  <si>
    <t>MPM00734A</t>
  </si>
  <si>
    <t>MAM-002G10</t>
  </si>
  <si>
    <t>MIMAT0000209</t>
  </si>
  <si>
    <t>mmu-miR-129-5p</t>
  </si>
  <si>
    <t>CTTTTTGCGGTCTGGGCTTGCAA</t>
  </si>
  <si>
    <t>MPM00510A</t>
  </si>
  <si>
    <t>MAM-002G11</t>
  </si>
  <si>
    <t>MIMAT0000366</t>
  </si>
  <si>
    <t>mmu-miR-290-5p</t>
  </si>
  <si>
    <t>ACTCAAACTATGGGGGCACTTT</t>
  </si>
  <si>
    <t>MPM00614A</t>
  </si>
  <si>
    <t>MAM-002G12</t>
  </si>
  <si>
    <t>MIMAT0000369</t>
  </si>
  <si>
    <t>mmu-miR-292-5p</t>
  </si>
  <si>
    <t>ACTCAAACTGGGGGCTCTTTTG</t>
  </si>
  <si>
    <t>MPM00617A</t>
  </si>
  <si>
    <t>MAM-002H01</t>
  </si>
  <si>
    <t>MIMAT0000704</t>
  </si>
  <si>
    <t>mmu-miR-361</t>
  </si>
  <si>
    <t>TTATCAGAATCTCCAGGGGTAC</t>
  </si>
  <si>
    <t>MPM00673A</t>
  </si>
  <si>
    <t>MAM-002H02</t>
  </si>
  <si>
    <t>MIMAT0003127</t>
  </si>
  <si>
    <t>mmu-miR-484</t>
  </si>
  <si>
    <t>TCAGGCTCAGTCCCCTCCCGAT</t>
  </si>
  <si>
    <t>MPM00737A</t>
  </si>
  <si>
    <t>MAM-002H03</t>
  </si>
  <si>
    <t>MIMAT0000559</t>
  </si>
  <si>
    <t>mmu-miR-326</t>
  </si>
  <si>
    <t>CCTCTGGGCCCTTCCTCCAGT</t>
  </si>
  <si>
    <t>MPM00650A</t>
  </si>
  <si>
    <t>MAM-002H04</t>
  </si>
  <si>
    <t>MIMAT0000605</t>
  </si>
  <si>
    <t>mmu-miR-350</t>
  </si>
  <si>
    <t>TTCACAAAGCCCATACACTTTC</t>
  </si>
  <si>
    <t>MPM00671A</t>
  </si>
  <si>
    <t>MAM-002H05</t>
  </si>
  <si>
    <t>MAM-002H06</t>
  </si>
  <si>
    <t>MAM-002H07</t>
  </si>
  <si>
    <t>MAM-002H08</t>
  </si>
  <si>
    <t>MAM-002H09</t>
  </si>
  <si>
    <t>MAM-002H10</t>
  </si>
  <si>
    <t>MAM-002H11</t>
  </si>
  <si>
    <t>MAM-002H12</t>
  </si>
  <si>
    <t>MAM-003A01</t>
  </si>
  <si>
    <t>MIMAT0000144</t>
  </si>
  <si>
    <t>mmu-miR-132</t>
  </si>
  <si>
    <t>TAACAGTCTACAGCCATGGTCG</t>
  </si>
  <si>
    <t>MPM00513A</t>
  </si>
  <si>
    <t>MAM-003A02</t>
  </si>
  <si>
    <t>MIMAT0004577</t>
  </si>
  <si>
    <t>mmu-miR-299</t>
  </si>
  <si>
    <t>TATGTGGGACGGTAAACCGCTTAA</t>
  </si>
  <si>
    <t>MPM01459A</t>
  </si>
  <si>
    <t>MAM-003A03</t>
  </si>
  <si>
    <t>MIMAT0001421</t>
  </si>
  <si>
    <t>mmu-miR-434-5p</t>
  </si>
  <si>
    <t>GCTCGACTCATGGTTTGAACCAAA</t>
  </si>
  <si>
    <t>MPM00703A</t>
  </si>
  <si>
    <t>MAM-003A04</t>
  </si>
  <si>
    <t>MIMAT0003740</t>
  </si>
  <si>
    <t>mmu-miR-674</t>
  </si>
  <si>
    <t>GCACTGAGATGGGAGTGGTGTA</t>
  </si>
  <si>
    <t>MPM00789A</t>
  </si>
  <si>
    <t>MAM-003A05</t>
  </si>
  <si>
    <t>MIMAT0000145</t>
  </si>
  <si>
    <t>mmu-miR-133a</t>
  </si>
  <si>
    <t>TTTGGTCCCCTTCAACCAGCTGAA</t>
  </si>
  <si>
    <t>MPM01401A</t>
  </si>
  <si>
    <t>MAM-003A06</t>
  </si>
  <si>
    <t>MIMAT0000161</t>
  </si>
  <si>
    <t>mmu-miR-151-3p</t>
  </si>
  <si>
    <t>CTAGACTGAGGCTCCTTGAGG</t>
  </si>
  <si>
    <t>MPM01413A</t>
  </si>
  <si>
    <t>MAM-003A07</t>
  </si>
  <si>
    <t>MIMAT0000674</t>
  </si>
  <si>
    <t>mmu-miR-181c</t>
  </si>
  <si>
    <t>AACATTCAAC CTGTTGGTGAGT</t>
  </si>
  <si>
    <t>MPM00547A</t>
  </si>
  <si>
    <t>MAM-003A08</t>
  </si>
  <si>
    <t>MIMAT0004324</t>
  </si>
  <si>
    <t>mmu-miR-181d</t>
  </si>
  <si>
    <t>CATTCATTGTTGTTGGTGGGTAA</t>
  </si>
  <si>
    <t>MPM00548A</t>
  </si>
  <si>
    <t>MAM-003A09</t>
  </si>
  <si>
    <t>MIMAT0004576</t>
  </si>
  <si>
    <t>mmu-miR-296-3p</t>
  </si>
  <si>
    <t>GAGGGTTGGGTGGAGGCTCTCC</t>
  </si>
  <si>
    <t>MPM01455A</t>
  </si>
  <si>
    <t>MAM-003A10</t>
  </si>
  <si>
    <t>MIMAT0003185</t>
  </si>
  <si>
    <t>mmu-miR-369-5p</t>
  </si>
  <si>
    <t>AGATCGACCGTGTTATATTCGCAA</t>
  </si>
  <si>
    <t>MPM00678A</t>
  </si>
  <si>
    <t>MAM-003A11</t>
  </si>
  <si>
    <t>MIMAT0000580</t>
  </si>
  <si>
    <t>mmu-miR-148b</t>
  </si>
  <si>
    <t>TCAGTGCATCACAGAACTTTGT</t>
  </si>
  <si>
    <t>MPM00533A</t>
  </si>
  <si>
    <t>MAM-003A12</t>
  </si>
  <si>
    <t>MIMAT0000374</t>
  </si>
  <si>
    <t>mmu-miR-296-5p</t>
  </si>
  <si>
    <t>CCCCCCTCAATCCTGTAA</t>
  </si>
  <si>
    <t>MPM00621A</t>
  </si>
  <si>
    <t>MAM-003B01</t>
  </si>
  <si>
    <t>MIMAT0000382</t>
  </si>
  <si>
    <t>mmu-miR-34b-5p</t>
  </si>
  <si>
    <t>AGGCAGTGTAATTAGCTGATTGTAA</t>
  </si>
  <si>
    <t>MPM00669A</t>
  </si>
  <si>
    <t>MAM-003B02</t>
  </si>
  <si>
    <t>MIMAT0000708</t>
  </si>
  <si>
    <t>mmu-miR-363</t>
  </si>
  <si>
    <t>AATTGCACGGTATCCATCTGTAAA</t>
  </si>
  <si>
    <t>MPM00675A</t>
  </si>
  <si>
    <t>MAM-003B03</t>
  </si>
  <si>
    <t>MIMAT0004869</t>
  </si>
  <si>
    <t>mmu-miR-421</t>
  </si>
  <si>
    <t>ATCAACAGACATTAATTGGGCGC</t>
  </si>
  <si>
    <t>MPM00697A</t>
  </si>
  <si>
    <t>MAM-003B04</t>
  </si>
  <si>
    <t>MIMAT0003479</t>
  </si>
  <si>
    <t>mmu-miR-669c</t>
  </si>
  <si>
    <t>ATAGTTGTGTGTGGATGTGTGTAA</t>
  </si>
  <si>
    <t>MPM00784A</t>
  </si>
  <si>
    <t>MAM-003B05</t>
  </si>
  <si>
    <t>MIMAT0004877</t>
  </si>
  <si>
    <t>mmu-miR-466c-5p</t>
  </si>
  <si>
    <t>GATGTGTGTGTGCGTGTACATA</t>
  </si>
  <si>
    <t>MPM00721A</t>
  </si>
  <si>
    <t>MAM-003B06</t>
  </si>
  <si>
    <t>MIMAT0004841</t>
  </si>
  <si>
    <t>mmu-miR-871</t>
  </si>
  <si>
    <t>TATTCAGATTAGTGCCAGTCATGAA</t>
  </si>
  <si>
    <t>MPM00855A</t>
  </si>
  <si>
    <t>MAM-003B07</t>
  </si>
  <si>
    <t>MIMAT0003190</t>
  </si>
  <si>
    <t>mmu-miR-291b-3p</t>
  </si>
  <si>
    <t>AAAGTGCATCCATTTTGTTTGT</t>
  </si>
  <si>
    <t>MPM01450A</t>
  </si>
  <si>
    <t>MAM-003B08</t>
  </si>
  <si>
    <t>MIMAT0004581</t>
  </si>
  <si>
    <t>mmu-miR-34b-3p</t>
  </si>
  <si>
    <t>AATCACTAACTCCACTGCCATC</t>
  </si>
  <si>
    <t>MPM01486A</t>
  </si>
  <si>
    <t>MAM-003B09</t>
  </si>
  <si>
    <t>MIMAT0000609</t>
  </si>
  <si>
    <t>mmu-miR-351</t>
  </si>
  <si>
    <t>TCCCTGAGGAGCCCTTTGAGCCTG</t>
  </si>
  <si>
    <t>MPM00672A</t>
  </si>
  <si>
    <t>MAM-003B10</t>
  </si>
  <si>
    <t>MIMAT0002889</t>
  </si>
  <si>
    <t>mmu-miR-532-5p</t>
  </si>
  <si>
    <t>CATGCCTTGAGTGTAGGACCGT</t>
  </si>
  <si>
    <t>MPM00758A</t>
  </si>
  <si>
    <t>MAM-003B11</t>
  </si>
  <si>
    <t>MIMAT0000234</t>
  </si>
  <si>
    <t>mmu-miR-201</t>
  </si>
  <si>
    <t>TACTCAGTAAGGCATTGTTCTTAA</t>
  </si>
  <si>
    <t>MPM00576A</t>
  </si>
  <si>
    <t>MAM-003B12</t>
  </si>
  <si>
    <t>MIMAT0000238</t>
  </si>
  <si>
    <t>mmu-miR-205</t>
  </si>
  <si>
    <t>TCCTTCATTCCACCGGAGTCTG</t>
  </si>
  <si>
    <t>MPM00580A</t>
  </si>
  <si>
    <t>MAM-003C01</t>
  </si>
  <si>
    <t>MIMAT0000584</t>
  </si>
  <si>
    <t>mmu-miR-339-5p</t>
  </si>
  <si>
    <t>TCCCTGTCCTCCAGGAGCTCACG</t>
  </si>
  <si>
    <t>MPM00660A</t>
  </si>
  <si>
    <t>MAM-003C02</t>
  </si>
  <si>
    <t>MIMAT0003453</t>
  </si>
  <si>
    <t>mmu-miR-497</t>
  </si>
  <si>
    <t>CAGCAGCACACTGTGGTTTGTA</t>
  </si>
  <si>
    <t>MPM00749A</t>
  </si>
  <si>
    <t>MAM-003C03</t>
  </si>
  <si>
    <t>MIMAT0004894</t>
  </si>
  <si>
    <t>mmu-miR-574-3p</t>
  </si>
  <si>
    <t>CACGCTCATGCACACACCCACA</t>
  </si>
  <si>
    <t>MPM01533A</t>
  </si>
  <si>
    <t>MAM-003C04</t>
  </si>
  <si>
    <t>MIMAT0004238</t>
  </si>
  <si>
    <t>mmu-miR-743a</t>
  </si>
  <si>
    <t>GAAAGACACCAAGCTGAGTAGAAA</t>
  </si>
  <si>
    <t>MPM00838A</t>
  </si>
  <si>
    <t>MAM-003C05</t>
  </si>
  <si>
    <t>MIMAT0000647</t>
  </si>
  <si>
    <t>mmu-miR-107</t>
  </si>
  <si>
    <t>AGCAGCATTGTACAGGGCTATC</t>
  </si>
  <si>
    <t>MPM00498A</t>
  </si>
  <si>
    <t>MAM-003C06</t>
  </si>
  <si>
    <t>MIMAT0004537</t>
  </si>
  <si>
    <t>mmu-miR-154*</t>
  </si>
  <si>
    <t>AATCATACACGGTTGACCTATT</t>
  </si>
  <si>
    <t>MPM01414A</t>
  </si>
  <si>
    <t>MAM-003C07</t>
  </si>
  <si>
    <t>MIMAT0004643</t>
  </si>
  <si>
    <t>mmu-miR-331-5p</t>
  </si>
  <si>
    <t>CTAGGTATGGTCCCAGGGATCC</t>
  </si>
  <si>
    <t>MPM00656A</t>
  </si>
  <si>
    <t>MAM-003C08</t>
  </si>
  <si>
    <t>MIMAT0001090</t>
  </si>
  <si>
    <t>mmu-miR-409-3p</t>
  </si>
  <si>
    <t>GAATGTTGCTCGGTGAACCCCTAA</t>
  </si>
  <si>
    <t>MPM01498A</t>
  </si>
  <si>
    <t>MAM-003C09</t>
  </si>
  <si>
    <t>MIMAT0004875</t>
  </si>
  <si>
    <t>mmu-miR-466b-5p</t>
  </si>
  <si>
    <t>GATGTGTGTGTATATGTACATG</t>
  </si>
  <si>
    <t>MPM00720A</t>
  </si>
  <si>
    <t>MAM-003C10</t>
  </si>
  <si>
    <t>MIMAT0004881</t>
  </si>
  <si>
    <t>mmu-miR-466f-5p</t>
  </si>
  <si>
    <t>TACGTGTGTGTGCATGTGCATGAA</t>
  </si>
  <si>
    <t>MPM00724A</t>
  </si>
  <si>
    <t>MAM-003C11</t>
  </si>
  <si>
    <t>MIMAT0003475</t>
  </si>
  <si>
    <t>mmu-miR-146b</t>
  </si>
  <si>
    <t>TGAGAACTGAATTCCATAGGC</t>
  </si>
  <si>
    <t>MPM00530A</t>
  </si>
  <si>
    <t>MAM-003C12</t>
  </si>
  <si>
    <t>MIMAT0004642</t>
  </si>
  <si>
    <t>mmu-miR-330</t>
  </si>
  <si>
    <t>TCTCTGGGCCTGTGTCTTAGGC</t>
  </si>
  <si>
    <t>MPM00655A</t>
  </si>
  <si>
    <t>MAM-003D01</t>
  </si>
  <si>
    <t>MIMAT0000595</t>
  </si>
  <si>
    <t>mmu-miR-345-5p</t>
  </si>
  <si>
    <t>GCTGACCCCTAGTCCAGTGCTT</t>
  </si>
  <si>
    <t>MPM00666A</t>
  </si>
  <si>
    <t>MAM-003D02</t>
  </si>
  <si>
    <t>MIMAT0000745</t>
  </si>
  <si>
    <t>mmu-miR-380-3p</t>
  </si>
  <si>
    <t>TATGTAGTATGGTCCACATCTT</t>
  </si>
  <si>
    <t>MPM01495A</t>
  </si>
  <si>
    <t>MAM-003D03</t>
  </si>
  <si>
    <t>MIMAT0004745</t>
  </si>
  <si>
    <t>mmu-miR-384-5p</t>
  </si>
  <si>
    <t>TGTAAACAATTCCTAGGCAATGTAA</t>
  </si>
  <si>
    <t>MPM00692A</t>
  </si>
  <si>
    <t>MAM-003D04</t>
  </si>
  <si>
    <t>MIMAT0004746</t>
  </si>
  <si>
    <t>mmu-miR-409-5p</t>
  </si>
  <si>
    <t>AGGTTACCCGAGCAACTTTGCAT</t>
  </si>
  <si>
    <t>MPM00693A</t>
  </si>
  <si>
    <t>MAM-003D05</t>
  </si>
  <si>
    <t>MIMAT0004821</t>
  </si>
  <si>
    <t>mmu-miR-671-3p</t>
  </si>
  <si>
    <t>TCCGGTTCTCAGGGCTCCACC</t>
  </si>
  <si>
    <t>MPM01539A</t>
  </si>
  <si>
    <t>MAM-003D06</t>
  </si>
  <si>
    <t>MIMAT0003739</t>
  </si>
  <si>
    <t>mmu-miR-673-5p</t>
  </si>
  <si>
    <t>CTCACAGCTCTGGTCCTTGGAG</t>
  </si>
  <si>
    <t>MPM00788A</t>
  </si>
  <si>
    <t>MAM-003D07</t>
  </si>
  <si>
    <t>MIMAT0004237</t>
  </si>
  <si>
    <t>mmu-miR-742</t>
  </si>
  <si>
    <t>GAAAGCCACCATGCTGGGTAAA</t>
  </si>
  <si>
    <t>MPM01547A</t>
  </si>
  <si>
    <t>MAM-003D08</t>
  </si>
  <si>
    <t>MIMAT0004861</t>
  </si>
  <si>
    <t>mmu-miR-877</t>
  </si>
  <si>
    <t>GTAGAGGAGATGGCGCAGGG</t>
  </si>
  <si>
    <t>MPM00861A</t>
  </si>
  <si>
    <t>MAM-003D09</t>
  </si>
  <si>
    <t>MIMAT0004849</t>
  </si>
  <si>
    <t>mmu-miR-883a-3p</t>
  </si>
  <si>
    <t>TAACTGCAACAGCTTTCAGTAT</t>
  </si>
  <si>
    <t>MPM01560A</t>
  </si>
  <si>
    <t>MAM-003D10</t>
  </si>
  <si>
    <t>MIMAT0004931</t>
  </si>
  <si>
    <t>mmu-miR-466d-3p</t>
  </si>
  <si>
    <t>TATACATACACGCACACATAG</t>
  </si>
  <si>
    <t>MPM01516A</t>
  </si>
  <si>
    <t>MAM-003D11</t>
  </si>
  <si>
    <t>MIMAT0000544</t>
  </si>
  <si>
    <t>mmu-miR-129-3p</t>
  </si>
  <si>
    <t>AAGCCCTTACCCCAAAAAGCAT</t>
  </si>
  <si>
    <t>MPM01399A</t>
  </si>
  <si>
    <t>MAM-003D12</t>
  </si>
  <si>
    <t>MIMAT0000656</t>
  </si>
  <si>
    <t>mmu-miR-139-5p</t>
  </si>
  <si>
    <t>TCTACAGTGCACGTGTCTCCAGAA</t>
  </si>
  <si>
    <t>MPM00522A</t>
  </si>
  <si>
    <t>MAM-003E01</t>
  </si>
  <si>
    <t>MIMAT0000662</t>
  </si>
  <si>
    <t>mmu-miR-216a</t>
  </si>
  <si>
    <t>TAATCTCAGCTGGCAACTGTGAAA</t>
  </si>
  <si>
    <t>MPM00593A</t>
  </si>
  <si>
    <t>MAM-003E02</t>
  </si>
  <si>
    <t>MIMAT0000664</t>
  </si>
  <si>
    <t>mmu-miR-219</t>
  </si>
  <si>
    <t>TGATTGTCCAAACGCAATTCT</t>
  </si>
  <si>
    <t>MPM00597A</t>
  </si>
  <si>
    <t>MAM-003E03</t>
  </si>
  <si>
    <t>MIMAT0000565</t>
  </si>
  <si>
    <t>mmu-miR-328</t>
  </si>
  <si>
    <t>CTGGCCCTCTCTGCCCTTCCGT</t>
  </si>
  <si>
    <t>MPM00652A</t>
  </si>
  <si>
    <t>MAM-003E04</t>
  </si>
  <si>
    <t>MIMAT0004653</t>
  </si>
  <si>
    <t>mmu-miR-342-5p</t>
  </si>
  <si>
    <t>AGGGGTGCTATCTGTGATTGAGAA</t>
  </si>
  <si>
    <t>MPM00663A</t>
  </si>
  <si>
    <t>MAM-003E05</t>
  </si>
  <si>
    <t>MIMAT0003388</t>
  </si>
  <si>
    <t>mmu-miR-376b*</t>
  </si>
  <si>
    <t>GTGGATATTCCTTCTATGG</t>
  </si>
  <si>
    <t>MPM00683A</t>
  </si>
  <si>
    <t>MAM-003E06</t>
  </si>
  <si>
    <t>MIMAT0001076</t>
  </si>
  <si>
    <t>mmu-miR-384-3p</t>
  </si>
  <si>
    <t>GGGATTCCTAGAAATTGTTCACAAT</t>
  </si>
  <si>
    <t>MPM01497A</t>
  </si>
  <si>
    <t>MAM-003E07</t>
  </si>
  <si>
    <t>MIMAT0001422</t>
  </si>
  <si>
    <t>mmu-miR-434-3p</t>
  </si>
  <si>
    <t>TTTGAACCATCACTCGACTCCTAA</t>
  </si>
  <si>
    <t>MPM01504A</t>
  </si>
  <si>
    <t>MAM-003E08</t>
  </si>
  <si>
    <t>MIMAT0004759</t>
  </si>
  <si>
    <t>mmu-miR-466a-5p</t>
  </si>
  <si>
    <t>TATGTGTGTGTACGTGTACATA</t>
  </si>
  <si>
    <t>MPM00719A</t>
  </si>
  <si>
    <t>MAM-003E09</t>
  </si>
  <si>
    <t>MIMAT0003456</t>
  </si>
  <si>
    <t>mmu-miR-495</t>
  </si>
  <si>
    <t>AAACAAACATGGTGCACTTCTTAA</t>
  </si>
  <si>
    <t>MPM00747A</t>
  </si>
  <si>
    <t>MAM-003E10</t>
  </si>
  <si>
    <t>MIMAT0003171</t>
  </si>
  <si>
    <t>mmu-miR-542-5p</t>
  </si>
  <si>
    <t>CTCGGGGATCATCATGTCACGA</t>
  </si>
  <si>
    <t>MPM00762A</t>
  </si>
  <si>
    <t>MAM-003E11</t>
  </si>
  <si>
    <t>MIMAT0003172</t>
  </si>
  <si>
    <t>mmu-miR-542-3p</t>
  </si>
  <si>
    <t>TGTGACAGATTGATAACTGAAA</t>
  </si>
  <si>
    <t>MPM01532A</t>
  </si>
  <si>
    <t>MAM-003E12</t>
  </si>
  <si>
    <t>MIMAT0004188</t>
  </si>
  <si>
    <t>mmu-miR-802</t>
  </si>
  <si>
    <t>TCAGTAACAAAGATTCATCCTT</t>
  </si>
  <si>
    <t>MPM00852A</t>
  </si>
  <si>
    <t>MAM-003F01</t>
  </si>
  <si>
    <t>MIMAT0004541</t>
  </si>
  <si>
    <t>mmu-miR-188-3p</t>
  </si>
  <si>
    <t>CTCCCACATGCAGGGTTTGCA</t>
  </si>
  <si>
    <t>MPM01423A</t>
  </si>
  <si>
    <t>MAM-003F02</t>
  </si>
  <si>
    <t>MIMAT0004660</t>
  </si>
  <si>
    <t>mmu-miR-19a*</t>
  </si>
  <si>
    <t>TAGTTTTGCATAGTTGCACTAC</t>
  </si>
  <si>
    <t>MPM00571A</t>
  </si>
  <si>
    <t>MAM-003F03</t>
  </si>
  <si>
    <t>MIMAT0004939</t>
  </si>
  <si>
    <t>mmu-miR-208b</t>
  </si>
  <si>
    <t>ATAAGACGAACAAAAGGTTTGT</t>
  </si>
  <si>
    <t>MPM00584A</t>
  </si>
  <si>
    <t>MAM-003F04</t>
  </si>
  <si>
    <t>MIMAT0004572</t>
  </si>
  <si>
    <t>mmu-miR-290-3p</t>
  </si>
  <si>
    <t>AAAGTGCCGCCTAGTTTTAAGCCC</t>
  </si>
  <si>
    <t>MPM01448A</t>
  </si>
  <si>
    <t>MAM-003F05</t>
  </si>
  <si>
    <t>MIMAT0004579</t>
  </si>
  <si>
    <t>mmu-miR-302a*</t>
  </si>
  <si>
    <t>ACTTAAACGTGGTTGTACTTGC</t>
  </si>
  <si>
    <t>MPM00634A</t>
  </si>
  <si>
    <t>MAM-003F06</t>
  </si>
  <si>
    <t>MIMAT0004656</t>
  </si>
  <si>
    <t>mmu-miR-345-3p</t>
  </si>
  <si>
    <t>CCTGAACTAGGGGTCTGGAGAC</t>
  </si>
  <si>
    <t>MPM01485A</t>
  </si>
  <si>
    <t>MAM-003F07</t>
  </si>
  <si>
    <t>MIMAT0004684</t>
  </si>
  <si>
    <t>mmu-miR-362-3p</t>
  </si>
  <si>
    <t>AACACACCTGTTCAAGGATTCA</t>
  </si>
  <si>
    <t>MPM01488A</t>
  </si>
  <si>
    <t>MAM-003F08</t>
  </si>
  <si>
    <t>MIMAT0004930</t>
  </si>
  <si>
    <t>mmu-miR-466d-5p</t>
  </si>
  <si>
    <t>TGTGTGTGCGTATATGTACATG</t>
  </si>
  <si>
    <t>MPM00722A</t>
  </si>
  <si>
    <t>MAM-003F09</t>
  </si>
  <si>
    <t>MIMAT0004882</t>
  </si>
  <si>
    <t>mmu-miR-466f-3p</t>
  </si>
  <si>
    <t>CATACACACACACATACACACAA</t>
  </si>
  <si>
    <t>MPM01518A</t>
  </si>
  <si>
    <t>MAM-003F10</t>
  </si>
  <si>
    <t>MIMAT0003509</t>
  </si>
  <si>
    <t>mmu-miR-501-3p</t>
  </si>
  <si>
    <t>AATGCACCCGGGCAAGGATTTG</t>
  </si>
  <si>
    <t>MPM01527A</t>
  </si>
  <si>
    <t>MAM-003F11</t>
  </si>
  <si>
    <t>MIMAT0003783</t>
  </si>
  <si>
    <t>mmu-miR-615-3p</t>
  </si>
  <si>
    <t>TCCGAGCCTGGGTCTCCCTCTTAA</t>
  </si>
  <si>
    <t>MPM01536A</t>
  </si>
  <si>
    <t>MAM-003F12</t>
  </si>
  <si>
    <t>MIMAT0003733</t>
  </si>
  <si>
    <t>mmu-miR-665</t>
  </si>
  <si>
    <t>ACCAGGAGGCTGAGGTCCCT</t>
  </si>
  <si>
    <t>MPM00778A</t>
  </si>
  <si>
    <t>MAM-003G01</t>
  </si>
  <si>
    <t>MIMAT0004823</t>
  </si>
  <si>
    <t>mmu-miR-666-3p</t>
  </si>
  <si>
    <t>GGCTGCAGCGTGATCGCCTGCT</t>
  </si>
  <si>
    <t>MPM01538A</t>
  </si>
  <si>
    <t>MAM-003G02</t>
  </si>
  <si>
    <t>MIMAT0004899</t>
  </si>
  <si>
    <t>mmu-miR-92b</t>
  </si>
  <si>
    <t>TATTGCACTCGTCCCGGCCTC</t>
  </si>
  <si>
    <t>MPM00872A</t>
  </si>
  <si>
    <t>MAM-003G03</t>
  </si>
  <si>
    <t>MIMAT0000216</t>
  </si>
  <si>
    <t>mmu-miR-187</t>
  </si>
  <si>
    <t>TCGTGTCTTGTGTTGCAGCCGGAA</t>
  </si>
  <si>
    <t>MPM00554A</t>
  </si>
  <si>
    <t>MAM-003G04</t>
  </si>
  <si>
    <t>MIMAT0000679</t>
  </si>
  <si>
    <t>mmu-miR-217</t>
  </si>
  <si>
    <t>TACTGCATCAGGAACTGACTGGA</t>
  </si>
  <si>
    <t>MPM00595A</t>
  </si>
  <si>
    <t>MAM-003G05</t>
  </si>
  <si>
    <t>MIMAT0000671</t>
  </si>
  <si>
    <t>mmu-miR-224</t>
  </si>
  <si>
    <t>TAAGTCACTAGTGGTTCCGTT</t>
  </si>
  <si>
    <t>MPM00603A</t>
  </si>
  <si>
    <t>MAM-003G06</t>
  </si>
  <si>
    <t>MIMAT0004574</t>
  </si>
  <si>
    <t>mmu-miR-294*</t>
  </si>
  <si>
    <t>ACTCAAAATGGAGGCCCTATCT</t>
  </si>
  <si>
    <t>MPM00619A</t>
  </si>
  <si>
    <t>MAM-003G07</t>
  </si>
  <si>
    <t>MIMAT0003375</t>
  </si>
  <si>
    <t>mmu-miR-302c*</t>
  </si>
  <si>
    <t>GCTTTAACATGGGGTTACCTGC</t>
  </si>
  <si>
    <t>MPM00636A</t>
  </si>
  <si>
    <t>MAM-003G08</t>
  </si>
  <si>
    <t>MIMAT0000571</t>
  </si>
  <si>
    <t>mmu-miR-331-3p</t>
  </si>
  <si>
    <t>GCCCCTGGGCCTATCCTAGAA</t>
  </si>
  <si>
    <t>MPM01478A</t>
  </si>
  <si>
    <t>MAM-003G09</t>
  </si>
  <si>
    <t>MIMAT0004644</t>
  </si>
  <si>
    <t>mmu-miR-337-5p</t>
  </si>
  <si>
    <t>GAACGGCGTCATGCAGGAGTT</t>
  </si>
  <si>
    <t>MPM00658A</t>
  </si>
  <si>
    <t>MAM-003G10</t>
  </si>
  <si>
    <t>MIMAT0001420</t>
  </si>
  <si>
    <t>mmu-miR-433</t>
  </si>
  <si>
    <t>ATCATGATGGGCTCCTCGGTGTAA</t>
  </si>
  <si>
    <t>MPM01503A</t>
  </si>
  <si>
    <t>MAM-003G11</t>
  </si>
  <si>
    <t>MIMAT0001546</t>
  </si>
  <si>
    <t>mmu-miR-450a-5p</t>
  </si>
  <si>
    <t>TTTTTGCGATGTGTTCCTAATA</t>
  </si>
  <si>
    <t>MPM00708A</t>
  </si>
  <si>
    <t>MAM-003G12</t>
  </si>
  <si>
    <t>MIMAT0003742</t>
  </si>
  <si>
    <t>mmu-miR-455</t>
  </si>
  <si>
    <t>GCAGTCCACGGGCATATACAC</t>
  </si>
  <si>
    <t>MPM01507A</t>
  </si>
  <si>
    <t>MAM-003H01</t>
  </si>
  <si>
    <t>MIMAT0003128</t>
  </si>
  <si>
    <t>mmu-miR-485</t>
  </si>
  <si>
    <t>AGAGGCTGGCCGTGATGAATTC</t>
  </si>
  <si>
    <t>MPM00738A</t>
  </si>
  <si>
    <t>MAM-003H02</t>
  </si>
  <si>
    <t>MIMAT0003184</t>
  </si>
  <si>
    <t>mmu-miR-487b</t>
  </si>
  <si>
    <t>AATCGTACAGGGTCATCCACTT</t>
  </si>
  <si>
    <t>MPM00740A</t>
  </si>
  <si>
    <t>MAM-003H03</t>
  </si>
  <si>
    <t>MIMAT0003168</t>
  </si>
  <si>
    <t>mmu-miR-543</t>
  </si>
  <si>
    <t>AAACATTCGCGGTGCACTTCTT</t>
  </si>
  <si>
    <t>MPM00763A</t>
  </si>
  <si>
    <t>MAM-003H04</t>
  </si>
  <si>
    <t>MIMAT0004848</t>
  </si>
  <si>
    <t>mmu-miR-883a-5p</t>
  </si>
  <si>
    <t>TGCTGAGAGAAGTAGCAGTTAC</t>
  </si>
  <si>
    <t>MPM00867A</t>
  </si>
  <si>
    <t>MAM-003H05</t>
  </si>
  <si>
    <t>MAM-003H06</t>
  </si>
  <si>
    <t>MAM-003H07</t>
  </si>
  <si>
    <t>MAM-003H08</t>
  </si>
  <si>
    <t>MAM-003H09</t>
  </si>
  <si>
    <t>MAM-003H10</t>
  </si>
  <si>
    <t>MAM-003H11</t>
  </si>
  <si>
    <t>MAM-003H12</t>
  </si>
  <si>
    <t>MAM-004A01</t>
  </si>
  <si>
    <t>MIMAT0000769</t>
  </si>
  <si>
    <t>mmu-miR-133b</t>
  </si>
  <si>
    <t>TTTGGTCCCCTTCAACCAGCTA</t>
  </si>
  <si>
    <t>MPM00515A</t>
  </si>
  <si>
    <t>MAM-004A02</t>
  </si>
  <si>
    <t>MIMAT0000659</t>
  </si>
  <si>
    <t>mmu-miR-212</t>
  </si>
  <si>
    <t>TAACAGTCTCCAGTCACGGCCAAA</t>
  </si>
  <si>
    <t>MPM00590A</t>
  </si>
  <si>
    <t>MAM-004A03</t>
  </si>
  <si>
    <t>MIMAT0004640</t>
  </si>
  <si>
    <t>mmu-miR-325</t>
  </si>
  <si>
    <t>TTTATTGAGCACCTCCTATCAA</t>
  </si>
  <si>
    <t>MPM01475A</t>
  </si>
  <si>
    <t>MAM-004A04</t>
  </si>
  <si>
    <t>MIMAT0000578</t>
  </si>
  <si>
    <t>mmu-miR-337-3p</t>
  </si>
  <si>
    <t>TTCAGCTCCTATATGATGCCTAA</t>
  </si>
  <si>
    <t>MPM01480A</t>
  </si>
  <si>
    <t>MAM-004A05</t>
  </si>
  <si>
    <t>MIMAT0000586</t>
  </si>
  <si>
    <t>mmu-miR-340-3p</t>
  </si>
  <si>
    <t>TCCGTCTCAGTTACTTTATAGC</t>
  </si>
  <si>
    <t>MPM01483A</t>
  </si>
  <si>
    <t>MAM-004A06</t>
  </si>
  <si>
    <t>MIMAT0000588</t>
  </si>
  <si>
    <t>mmu-miR-341</t>
  </si>
  <si>
    <t>TCGGTCGATCGGTCGGTCGGT</t>
  </si>
  <si>
    <t>MPM00662A</t>
  </si>
  <si>
    <t>MAM-004A07</t>
  </si>
  <si>
    <t>MIMAT0000706</t>
  </si>
  <si>
    <t>mmu-miR-362-5p</t>
  </si>
  <si>
    <t>AATCCTTGGAACCTAGGTGTGAGT</t>
  </si>
  <si>
    <t>MPM00674A</t>
  </si>
  <si>
    <t>MAM-004A08</t>
  </si>
  <si>
    <t>MIMAT0000747</t>
  </si>
  <si>
    <t>mmu-miR-382</t>
  </si>
  <si>
    <t>GAAGTTGTTCGTGGTGGATTCGAA</t>
  </si>
  <si>
    <t>MPM00690A</t>
  </si>
  <si>
    <t>MAM-004A09</t>
  </si>
  <si>
    <t>MIMAT0000748</t>
  </si>
  <si>
    <t>mmu-miR-383</t>
  </si>
  <si>
    <t>AGATCAGAAGGTGACTGTGGCT</t>
  </si>
  <si>
    <t>MPM00691A</t>
  </si>
  <si>
    <t>MAM-004A10</t>
  </si>
  <si>
    <t>MIMAT0004789</t>
  </si>
  <si>
    <t>mmu-miR-450a-3p</t>
  </si>
  <si>
    <t>ATTGGGGATGCTTTGCATTCAT</t>
  </si>
  <si>
    <t>MPM01505A</t>
  </si>
  <si>
    <t>MAM-004A11</t>
  </si>
  <si>
    <t>MIMAT0003512</t>
  </si>
  <si>
    <t>mmu-miR-450b-3p</t>
  </si>
  <si>
    <t>ATTGGGAACATTTTGCATGCAT</t>
  </si>
  <si>
    <t>MPM01506A</t>
  </si>
  <si>
    <t>MAM-004A12</t>
  </si>
  <si>
    <t>MIMAT0004883</t>
  </si>
  <si>
    <t>mmu-miR-466g</t>
  </si>
  <si>
    <t>ATACAGACACATGCACACACA</t>
  </si>
  <si>
    <t>MPM00725A</t>
  </si>
  <si>
    <t>MAM-004B01</t>
  </si>
  <si>
    <t>MIMAT0004781</t>
  </si>
  <si>
    <t>mmu-miR-532-3p</t>
  </si>
  <si>
    <t>CCTCCCACACCCAAGGCTTGCA</t>
  </si>
  <si>
    <t>MPM01530A</t>
  </si>
  <si>
    <t>MAM-004B02</t>
  </si>
  <si>
    <t>MIMAT0004893</t>
  </si>
  <si>
    <t>mmu-miR-574-5p</t>
  </si>
  <si>
    <t>TGAGTGTGTGTGTGTGAGTGTGT</t>
  </si>
  <si>
    <t>MPM00769A</t>
  </si>
  <si>
    <t>MAM-004B03</t>
  </si>
  <si>
    <t>MIMAT0004839</t>
  </si>
  <si>
    <t>mmu-miR-743b-5p</t>
  </si>
  <si>
    <t>TGTTCAGACTGGTGTCCATCAAA</t>
  </si>
  <si>
    <t>MPM00839A</t>
  </si>
  <si>
    <t>MAM-004B04</t>
  </si>
  <si>
    <t>MIMAT0003898</t>
  </si>
  <si>
    <t>mmu-miR-760</t>
  </si>
  <si>
    <t>CGGCTCTGGGTCTGTGGGGAAA</t>
  </si>
  <si>
    <t>MPM00843A</t>
  </si>
  <si>
    <t>MAM-004B05</t>
  </si>
  <si>
    <t>MIMAT0004822</t>
  </si>
  <si>
    <t>mmu-miR-770-5p</t>
  </si>
  <si>
    <t>AGCACCACGTGTCTGGGCCACGAA</t>
  </si>
  <si>
    <t>MPM00848A</t>
  </si>
  <si>
    <t>MAM-004B06</t>
  </si>
  <si>
    <t>MIMAT0003891</t>
  </si>
  <si>
    <t>mmu-miR-770-3p</t>
  </si>
  <si>
    <t>CGTGGGCCTGACGTGGAGCTGGAA</t>
  </si>
  <si>
    <t>MPM01551A</t>
  </si>
  <si>
    <t>MAM-004B07</t>
  </si>
  <si>
    <t>MIMAT0004853</t>
  </si>
  <si>
    <t>mmu-miR-874</t>
  </si>
  <si>
    <t>CTGCCCTGGCCCGAGGGACCGA</t>
  </si>
  <si>
    <t>MPM00858A</t>
  </si>
  <si>
    <t>MAM-004B08</t>
  </si>
  <si>
    <t>MIMAT0004530</t>
  </si>
  <si>
    <t>mmu-miR-127*</t>
  </si>
  <si>
    <t>CTGAAGCTCAGAGGGCTCTGAT</t>
  </si>
  <si>
    <t>MPM00507A</t>
  </si>
  <si>
    <t>MAM-004B09</t>
  </si>
  <si>
    <t>MIMAT0004662</t>
  </si>
  <si>
    <t>mmu-miR-139-3p</t>
  </si>
  <si>
    <t>TGGAGACGCGGCCCTGTTGGAG</t>
  </si>
  <si>
    <t>MPM01405A</t>
  </si>
  <si>
    <t>MAM-004B10</t>
  </si>
  <si>
    <t>MIMAT0004852</t>
  </si>
  <si>
    <t>mmu-miR-190b</t>
  </si>
  <si>
    <t>TGATATGTTTGATATTGGGTT</t>
  </si>
  <si>
    <t>MPM00559A</t>
  </si>
  <si>
    <t>MAM-004B11</t>
  </si>
  <si>
    <t>MIMAT0004859</t>
  </si>
  <si>
    <t>mmu-miR-193b</t>
  </si>
  <si>
    <t>AACTGGCCCACAAAGTCCCGCTAA</t>
  </si>
  <si>
    <t>MPM00563A</t>
  </si>
  <si>
    <t>MAM-004B12</t>
  </si>
  <si>
    <t>MIMAT0004860</t>
  </si>
  <si>
    <t>mmu-miR-197</t>
  </si>
  <si>
    <t>TTCACCACCTTCTCCACCCAGCAA</t>
  </si>
  <si>
    <t>MPM00568A</t>
  </si>
  <si>
    <t>MAM-004C01</t>
  </si>
  <si>
    <t>MIMAT0004545</t>
  </si>
  <si>
    <t>mmu-miR-200b*</t>
  </si>
  <si>
    <t>CATCTTACTGGGCAGCATTGGAAA</t>
  </si>
  <si>
    <t>MPM00574A</t>
  </si>
  <si>
    <t>MAM-004C02</t>
  </si>
  <si>
    <t>MIMAT0004663</t>
  </si>
  <si>
    <t>mmu-miR-200c*</t>
  </si>
  <si>
    <t>CGTCTTACCCAGCAGTGTTTGGAA</t>
  </si>
  <si>
    <t>MPM00575A</t>
  </si>
  <si>
    <t>MAM-004C03</t>
  </si>
  <si>
    <t>MIMAT0003729</t>
  </si>
  <si>
    <t>mmu-miR-216b</t>
  </si>
  <si>
    <t>AAATCTCTGCAGGCAAATGTGA</t>
  </si>
  <si>
    <t>MPM00594A</t>
  </si>
  <si>
    <t>MAM-004C04</t>
  </si>
  <si>
    <t>MIMAT0000534</t>
  </si>
  <si>
    <t>mmu-miR-26b</t>
  </si>
  <si>
    <t>TTCAAGTAATTCAGGATAGGT</t>
  </si>
  <si>
    <t>MPM00610A</t>
  </si>
  <si>
    <t>MAM-004C05</t>
  </si>
  <si>
    <t>MIMAT0004638</t>
  </si>
  <si>
    <t>mmu-miR-323-5p</t>
  </si>
  <si>
    <t>AGGTGGTCCGTGGCGCGTTCGCAA</t>
  </si>
  <si>
    <t>MPM00647A</t>
  </si>
  <si>
    <t>MAM-004C06</t>
  </si>
  <si>
    <t>MIMAT0000567</t>
  </si>
  <si>
    <t>mmu-miR-329</t>
  </si>
  <si>
    <t>AACACACCCAGCTAACCTTTTT</t>
  </si>
  <si>
    <t>MPM00653A</t>
  </si>
  <si>
    <t>MAM-004C07</t>
  </si>
  <si>
    <t>MIMAT0004647</t>
  </si>
  <si>
    <t>mmu-miR-338-5p</t>
  </si>
  <si>
    <t>AACAATATCCTGGTGCTGAGTG</t>
  </si>
  <si>
    <t>MPM00659A</t>
  </si>
  <si>
    <t>MAM-004C08</t>
  </si>
  <si>
    <t>MIMAT0000582</t>
  </si>
  <si>
    <t>mmu-miR-338-3p</t>
  </si>
  <si>
    <t>TCCAGCATCAGTGATTTTGTTG</t>
  </si>
  <si>
    <t>MPM01481A</t>
  </si>
  <si>
    <t>MAM-004C09</t>
  </si>
  <si>
    <t>MIMAT0003120</t>
  </si>
  <si>
    <t>mmu-miR-483*</t>
  </si>
  <si>
    <t>TCACTCCTCCCCTCCCGTCTTAA</t>
  </si>
  <si>
    <t>MPM01524A</t>
  </si>
  <si>
    <t>MAM-004C10</t>
  </si>
  <si>
    <t>MIMAT0003130</t>
  </si>
  <si>
    <t>mmu-miR-486</t>
  </si>
  <si>
    <t>TCCTGTACTGAGCTGCCCCGAGAA</t>
  </si>
  <si>
    <t>MPM00739A</t>
  </si>
  <si>
    <t>MAM-004C11</t>
  </si>
  <si>
    <t>MIMAT0003112</t>
  </si>
  <si>
    <t>mmu-miR-489</t>
  </si>
  <si>
    <t>AATGACACCACATATATGGCAGCAA</t>
  </si>
  <si>
    <t>MPM00742A</t>
  </si>
  <si>
    <t>MAM-004C12</t>
  </si>
  <si>
    <t>MIMAT0003508</t>
  </si>
  <si>
    <t>mmu-miR-501-5p</t>
  </si>
  <si>
    <t>AATCCTTTGTCCCTGGGTGAAA</t>
  </si>
  <si>
    <t>MPM00752A</t>
  </si>
  <si>
    <t>MAM-004D01</t>
  </si>
  <si>
    <t>MIMAT0005291</t>
  </si>
  <si>
    <t>mmu-miR-582-5p</t>
  </si>
  <si>
    <t>TACAGTTGTTCAACCAGTTACT</t>
  </si>
  <si>
    <t>MPM00770A</t>
  </si>
  <si>
    <t>MAM-004D02</t>
  </si>
  <si>
    <t>MIMAT0005292</t>
  </si>
  <si>
    <t>mmu-miR-582-3p</t>
  </si>
  <si>
    <t>CCTGTTGAACAACTGAACCCAA</t>
  </si>
  <si>
    <t>MPM01534A</t>
  </si>
  <si>
    <t>MAM-004D03</t>
  </si>
  <si>
    <t>MIMAT0004896</t>
  </si>
  <si>
    <t>mmu-miR-590-3p</t>
  </si>
  <si>
    <t>GGGTAATTTTATGTATAAGCTAGT</t>
  </si>
  <si>
    <t>MPM01535A</t>
  </si>
  <si>
    <t>MAM-004D04</t>
  </si>
  <si>
    <t>MIMAT0000678</t>
  </si>
  <si>
    <t>mmu-miR-7b</t>
  </si>
  <si>
    <t>TGGAAGACTTGTGGTTTTGTTGT</t>
  </si>
  <si>
    <t>MPM00850A</t>
  </si>
  <si>
    <t>MAM-004D05</t>
  </si>
  <si>
    <t>MIMAT0004855</t>
  </si>
  <si>
    <t>mmu-miR-876-3p</t>
  </si>
  <si>
    <t>TAGTGGTTTACAAAGTAATTCA</t>
  </si>
  <si>
    <t>MPM01555A</t>
  </si>
  <si>
    <t>MAM-004D06</t>
  </si>
  <si>
    <t>MIMAT0004847</t>
  </si>
  <si>
    <t>mmu-miR-882</t>
  </si>
  <si>
    <t>AGGAGAGAGTTAGCGCATTAGT</t>
  </si>
  <si>
    <t>MPM00866A</t>
  </si>
  <si>
    <t>MAM-004D07</t>
  </si>
  <si>
    <t>MIMAT0004850</t>
  </si>
  <si>
    <t>mmu-miR-883b-5p</t>
  </si>
  <si>
    <t>TACTGAGAATGGGTAGCAGTCAAA</t>
  </si>
  <si>
    <t>MPM00868A</t>
  </si>
  <si>
    <t>MAM-004D08</t>
  </si>
  <si>
    <t>MIMAT0004851</t>
  </si>
  <si>
    <t>mmu-miR-883b-3p</t>
  </si>
  <si>
    <t>TAACTGCAACATCTTTCAGTAT</t>
  </si>
  <si>
    <t>MPM01561A</t>
  </si>
  <si>
    <t>MAM-004D09</t>
  </si>
  <si>
    <t>MIMAT0004827</t>
  </si>
  <si>
    <t>mmu-miR-297b-3p</t>
  </si>
  <si>
    <t>TATACATACACACATACCCATA</t>
  </si>
  <si>
    <t>MPM01457A</t>
  </si>
  <si>
    <t>MAM-004D10</t>
  </si>
  <si>
    <t>MIMAT0000668</t>
  </si>
  <si>
    <t>mmu-miR-211</t>
  </si>
  <si>
    <t>GGGTTCCCTTTGTCATCCTT</t>
  </si>
  <si>
    <t>MPM00589A</t>
  </si>
  <si>
    <t>MAM-004D11</t>
  </si>
  <si>
    <t>MIMAT0000904</t>
  </si>
  <si>
    <t>mmu-miR-215</t>
  </si>
  <si>
    <t>ATGACCTATGATTTGACAGA</t>
  </si>
  <si>
    <t>MPM00592A</t>
  </si>
  <si>
    <t>MAM-004D12</t>
  </si>
  <si>
    <t>MIMAT0004863</t>
  </si>
  <si>
    <t>mmu-miR-220</t>
  </si>
  <si>
    <t>CCACCACAGTGTCAGACACTTAA</t>
  </si>
  <si>
    <t>MPM00599A</t>
  </si>
  <si>
    <t>MAM-004E01</t>
  </si>
  <si>
    <t>MIMAT0004867</t>
  </si>
  <si>
    <t>mmu-miR-327</t>
  </si>
  <si>
    <t>ACTTGAGGGGCATGAGGAT</t>
  </si>
  <si>
    <t>MPM00651A</t>
  </si>
  <si>
    <t>MAM-004E02</t>
  </si>
  <si>
    <t>MIMAT0004868</t>
  </si>
  <si>
    <t>mmu-miR-343</t>
  </si>
  <si>
    <t>TCTCCCTTCATGTGCCCAGA</t>
  </si>
  <si>
    <t>MPM00664A</t>
  </si>
  <si>
    <t>MAM-004E03</t>
  </si>
  <si>
    <t>MIMAT0000597</t>
  </si>
  <si>
    <t>mmu-miR-346</t>
  </si>
  <si>
    <t>TGTCTGCCCGAGTGCCTGCCTCT</t>
  </si>
  <si>
    <t>MPM00667A</t>
  </si>
  <si>
    <t>MAM-004E04</t>
  </si>
  <si>
    <t>MIMAT0001533</t>
  </si>
  <si>
    <t>mmu-miR-448</t>
  </si>
  <si>
    <t>TTGCATATGTAGGATGTCCCAT</t>
  </si>
  <si>
    <t>MPM00704A</t>
  </si>
  <si>
    <t>MAM-004E05</t>
  </si>
  <si>
    <t>MIMAT0005447</t>
  </si>
  <si>
    <t>mmu-miR-449b</t>
  </si>
  <si>
    <t>AGGCAGTGTTGTTAGCTGGCAA</t>
  </si>
  <si>
    <t>MPM00706A</t>
  </si>
  <si>
    <t>MAM-004E06</t>
  </si>
  <si>
    <t>MIMAT0001637</t>
  </si>
  <si>
    <t>mmu-miR-452</t>
  </si>
  <si>
    <t>TGTTTGCAGAGGAAACTGAGACAA</t>
  </si>
  <si>
    <t>MPM00711A</t>
  </si>
  <si>
    <t>MAM-004E07</t>
  </si>
  <si>
    <t>MIMAT0004870</t>
  </si>
  <si>
    <t>mmu-miR-453</t>
  </si>
  <si>
    <t>AGGTTGCCTCATAGTGAGCTTGCAAA</t>
  </si>
  <si>
    <t>MPM00712A</t>
  </si>
  <si>
    <t>MAM-004E08</t>
  </si>
  <si>
    <t>MIMAT0003780</t>
  </si>
  <si>
    <t>mmu-miR-490</t>
  </si>
  <si>
    <t>CAACCTGGAGGACTCCATGCTGAA</t>
  </si>
  <si>
    <t>MPM00743A</t>
  </si>
  <si>
    <t>MAM-004E09</t>
  </si>
  <si>
    <t>MIMAT0004889</t>
  </si>
  <si>
    <t>mmu-miR-504</t>
  </si>
  <si>
    <t>AGACCCTGGTCTGCACTCTATC</t>
  </si>
  <si>
    <t>MPM00754A</t>
  </si>
  <si>
    <t>MAM-004E10</t>
  </si>
  <si>
    <t>MIMAT0003513</t>
  </si>
  <si>
    <t>mmu-miR-505</t>
  </si>
  <si>
    <t>CGTCAACACTTGCTGGTTTTCT</t>
  </si>
  <si>
    <t>MPM00755A</t>
  </si>
  <si>
    <t>MAM-004E11</t>
  </si>
  <si>
    <t>MIMAT0004890</t>
  </si>
  <si>
    <t>mmu-miR-509-5p</t>
  </si>
  <si>
    <t>TACTCCAGAATGTGGCAATCAT</t>
  </si>
  <si>
    <t>MPM00756A</t>
  </si>
  <si>
    <t>MAM-004E12</t>
  </si>
  <si>
    <t>MIMAT0004895</t>
  </si>
  <si>
    <t>mmu-miR-590-5p</t>
  </si>
  <si>
    <t>GAGCTTATTCATAAAAGTGCAG</t>
  </si>
  <si>
    <t>MPM00771A</t>
  </si>
  <si>
    <t>MAM-004F01</t>
  </si>
  <si>
    <t>MIMAT0004943</t>
  </si>
  <si>
    <t>mmu-miR-653</t>
  </si>
  <si>
    <t>GTGTTGAAACAATCTCTACTGAA</t>
  </si>
  <si>
    <t>MPM00776A</t>
  </si>
  <si>
    <t>MAM-004F02</t>
  </si>
  <si>
    <t>MIMAT0004898</t>
  </si>
  <si>
    <t>mmu-miR-654-3p</t>
  </si>
  <si>
    <t>TATGTCTGCTGACCATCACCTTAA</t>
  </si>
  <si>
    <t>MPM01537A</t>
  </si>
  <si>
    <t>MAM-004F03</t>
  </si>
  <si>
    <t>MIMAT0004897</t>
  </si>
  <si>
    <t>mmu-miR-654-5p</t>
  </si>
  <si>
    <t>TGGTAAGCTGCAGAACATGTGT</t>
  </si>
  <si>
    <t>MPM00777A</t>
  </si>
  <si>
    <t>MAM-004F04</t>
  </si>
  <si>
    <t>MIMAT0003889</t>
  </si>
  <si>
    <t>mmu-miR-758</t>
  </si>
  <si>
    <t>TTTGTGACCTGGTCCACTAACC</t>
  </si>
  <si>
    <t>MPM00841A</t>
  </si>
  <si>
    <t>MAM-004F05</t>
  </si>
  <si>
    <t>MIMAT0004938</t>
  </si>
  <si>
    <t>mmu-miR-875-3p</t>
  </si>
  <si>
    <t>CCTGAAAATACTGAGGCTATGAA</t>
  </si>
  <si>
    <t>MPM01554A</t>
  </si>
  <si>
    <t>MAM-004F06</t>
  </si>
  <si>
    <t>MIMAT0004937</t>
  </si>
  <si>
    <t>mmu-miR-875-5p</t>
  </si>
  <si>
    <t>TATACCTCAGTTTTATCAGGTG</t>
  </si>
  <si>
    <t>MPM00859A</t>
  </si>
  <si>
    <t>MAM-004F07</t>
  </si>
  <si>
    <t>MIMAT0004854</t>
  </si>
  <si>
    <t>mmu-miR-876-5p</t>
  </si>
  <si>
    <t>TGGATTTCTCTGTGAATCACTAAA</t>
  </si>
  <si>
    <t>MPM00860A</t>
  </si>
  <si>
    <t>MAM-004F08</t>
  </si>
  <si>
    <t>MIMAT0004845</t>
  </si>
  <si>
    <t>mmu-miR-881*</t>
  </si>
  <si>
    <t>CAGAGAGATAACAGTCACATCT</t>
  </si>
  <si>
    <t>MPM00865A</t>
  </si>
  <si>
    <t>MAM-004F09</t>
  </si>
  <si>
    <t>MIMAT0003183</t>
  </si>
  <si>
    <t>mmu-miR-376c</t>
  </si>
  <si>
    <t>AACATAGAGGAAATTTCACGTAA</t>
  </si>
  <si>
    <t>MPM01493A</t>
  </si>
  <si>
    <t>MAM-004F10</t>
  </si>
  <si>
    <t>MIMAT0003460</t>
  </si>
  <si>
    <t>mmu-miR-449c</t>
  </si>
  <si>
    <t>AGGCAGTGCATTGCTAGCTGG</t>
  </si>
  <si>
    <t>MPM00707A</t>
  </si>
  <si>
    <t>MAM-004F11</t>
  </si>
  <si>
    <t>MIMAT0002105</t>
  </si>
  <si>
    <t>mmu-miR-464</t>
  </si>
  <si>
    <t>GGGTACCAAGTTTATTCTGTGAGATA</t>
  </si>
  <si>
    <t>MPM00715A</t>
  </si>
  <si>
    <t>MAM-004F12</t>
  </si>
  <si>
    <t>MIMAT0003478</t>
  </si>
  <si>
    <t>mmu-miR-467b*</t>
  </si>
  <si>
    <t>GGGATATACATACACACATCAACAC</t>
  </si>
  <si>
    <t>MPM01520A</t>
  </si>
  <si>
    <t>MAM-004G01</t>
  </si>
  <si>
    <t>MIMAT0003738</t>
  </si>
  <si>
    <t>mmu-miR-496</t>
  </si>
  <si>
    <t>TGAGTATTACATGGCCAATCTCAA</t>
  </si>
  <si>
    <t>MPM00748A</t>
  </si>
  <si>
    <t>MAM-004G02</t>
  </si>
  <si>
    <t>MIMAT0003166</t>
  </si>
  <si>
    <t>mmu-miR-546</t>
  </si>
  <si>
    <t>ATGGTGGCACGGAGTC</t>
  </si>
  <si>
    <t>MPM00765A</t>
  </si>
  <si>
    <t>MAM-004G03</t>
  </si>
  <si>
    <t>MIMAT0003734</t>
  </si>
  <si>
    <t>mmu-miR-667</t>
  </si>
  <si>
    <t>TGACACCTGCCACCCAGCCCAAGAA</t>
  </si>
  <si>
    <t>MPM00780A</t>
  </si>
  <si>
    <t>MAM-004G04</t>
  </si>
  <si>
    <t>MIMAT0003476</t>
  </si>
  <si>
    <t>mmu-miR-669b</t>
  </si>
  <si>
    <t>AGTTTTGTGTGCATGTG</t>
  </si>
  <si>
    <t>MPM00783A</t>
  </si>
  <si>
    <t>MAM-004G05</t>
  </si>
  <si>
    <t>MIMAT0003725</t>
  </si>
  <si>
    <t>mmu-miR-675-5p</t>
  </si>
  <si>
    <t>TGGTGCGGAAAGGGCCCACAGT</t>
  </si>
  <si>
    <t>MPM00790A</t>
  </si>
  <si>
    <t>MAM-004G06</t>
  </si>
  <si>
    <t>MIMAT0003782</t>
  </si>
  <si>
    <t>mmu-miR-676</t>
  </si>
  <si>
    <t>CCGTCCTGAGGTTGTTGAGCTAA</t>
  </si>
  <si>
    <t>MPM01543A</t>
  </si>
  <si>
    <t>MAM-004G07</t>
  </si>
  <si>
    <t>MIMAT0003451</t>
  </si>
  <si>
    <t>mmu-miR-677</t>
  </si>
  <si>
    <t>TTCAGTGATGATTAGCTTCTGAAA</t>
  </si>
  <si>
    <t>MPM00792A</t>
  </si>
  <si>
    <t>MAM-004G08</t>
  </si>
  <si>
    <t>MIMAT0003452</t>
  </si>
  <si>
    <t>mmu-miR-678</t>
  </si>
  <si>
    <t>GTCTCGGTGCAAGGACTGGAGGAA</t>
  </si>
  <si>
    <t>MPM00793A</t>
  </si>
  <si>
    <t>MAM-004G09</t>
  </si>
  <si>
    <t>MIMAT0003455</t>
  </si>
  <si>
    <t>mmu-miR-679</t>
  </si>
  <si>
    <t>GGACTGTGAGGTGACTCTTGGT</t>
  </si>
  <si>
    <t>MPM00794A</t>
  </si>
  <si>
    <t>MAM-004G10</t>
  </si>
  <si>
    <t>MIMAT0003458</t>
  </si>
  <si>
    <t>mmu-miR-681</t>
  </si>
  <si>
    <t>CAGCCTCGCTGGCAGGCAGCTAA</t>
  </si>
  <si>
    <t>MPM00796A</t>
  </si>
  <si>
    <t>MAM-004G11</t>
  </si>
  <si>
    <t>MIMAT0003461</t>
  </si>
  <si>
    <t>mmu-miR-683</t>
  </si>
  <si>
    <t>CCTGCTGTAAGCTGTGTCCTC</t>
  </si>
  <si>
    <t>MPM00798A</t>
  </si>
  <si>
    <t>MAM-004G12</t>
  </si>
  <si>
    <t>MIMAT0003462</t>
  </si>
  <si>
    <t>mmu-miR-684</t>
  </si>
  <si>
    <t>AGTTTTCCCTTCAAGTCAAAA</t>
  </si>
  <si>
    <t>MPM00799A</t>
  </si>
  <si>
    <t>MAM-004H01</t>
  </si>
  <si>
    <t>MIMAT0003463</t>
  </si>
  <si>
    <t>mmu-miR-685</t>
  </si>
  <si>
    <t>TCAATGGCTGAGGTGAGGCACAA</t>
  </si>
  <si>
    <t>MPM00800A</t>
  </si>
  <si>
    <t>MAM-004H02</t>
  </si>
  <si>
    <t>MIMAT0003464</t>
  </si>
  <si>
    <t>mmu-miR-686</t>
  </si>
  <si>
    <t>ATTGCTTCCCAGACGGTGAAGA</t>
  </si>
  <si>
    <t>MPM00801A</t>
  </si>
  <si>
    <t>MAM-004H03</t>
  </si>
  <si>
    <t>MIMAT0003466</t>
  </si>
  <si>
    <t>mmu-miR-687</t>
  </si>
  <si>
    <t>CTATCCTGGAATGCAGCAATGA</t>
  </si>
  <si>
    <t>MPM00802A</t>
  </si>
  <si>
    <t>MAM-004H04</t>
  </si>
  <si>
    <t>MIMAT0003467</t>
  </si>
  <si>
    <t>mmu-miR-688</t>
  </si>
  <si>
    <t>TCGCAGGCGACTACTTATTCAA</t>
  </si>
  <si>
    <t>MPM00803A</t>
  </si>
  <si>
    <t>MAM-004H05</t>
  </si>
  <si>
    <t>MAM-004H06</t>
  </si>
  <si>
    <t>MAM-004H07</t>
  </si>
  <si>
    <t>MAM-004H08</t>
  </si>
  <si>
    <t>MAM-004H09</t>
  </si>
  <si>
    <t>MAM-004H10</t>
  </si>
  <si>
    <t>MAM-004H11</t>
  </si>
  <si>
    <t>MAM-004H12</t>
  </si>
</sst>
</file>

<file path=xl/styles.xml><?xml version="1.0" encoding="utf-8"?>
<styleSheet xmlns="http://schemas.openxmlformats.org/spreadsheetml/2006/main">
  <numFmts count="8">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E+00"/>
    <numFmt numFmtId="177" formatCode="0.0"/>
    <numFmt numFmtId="178" formatCode="0.0000"/>
    <numFmt numFmtId="179" formatCode="0.000000"/>
  </numFmts>
  <fonts count="46">
    <font>
      <sz val="10"/>
      <name val="Arial"/>
      <family val="2"/>
    </font>
    <font>
      <b/>
      <sz val="10"/>
      <name val="Arial"/>
      <family val="2"/>
    </font>
    <font>
      <b/>
      <sz val="24"/>
      <name val="Arial"/>
      <family val="2"/>
    </font>
    <font>
      <sz val="8"/>
      <color indexed="12"/>
      <name val="Arial"/>
      <family val="2"/>
    </font>
    <font>
      <sz val="8"/>
      <name val="Arial"/>
      <family val="2"/>
    </font>
    <font>
      <b/>
      <sz val="12"/>
      <name val="Arial"/>
      <family val="2"/>
    </font>
    <font>
      <sz val="10"/>
      <color indexed="10"/>
      <name val="Arial"/>
      <family val="2"/>
    </font>
    <font>
      <sz val="10"/>
      <color indexed="48"/>
      <name val="Arial"/>
      <family val="2"/>
    </font>
    <font>
      <b/>
      <sz val="8"/>
      <name val="Arial"/>
      <family val="2"/>
    </font>
    <font>
      <sz val="10"/>
      <name val="Symbol"/>
      <family val="2"/>
    </font>
    <font>
      <sz val="10"/>
      <color indexed="8"/>
      <name val="Arial"/>
      <family val="2"/>
    </font>
    <font>
      <b/>
      <sz val="10"/>
      <color indexed="8"/>
      <name val="Arial"/>
      <family val="2"/>
    </font>
    <font>
      <b/>
      <u val="single"/>
      <sz val="10"/>
      <color indexed="12"/>
      <name val="Arial"/>
      <family val="2"/>
    </font>
    <font>
      <b/>
      <sz val="36"/>
      <name val="Arial"/>
      <family val="2"/>
    </font>
    <font>
      <sz val="10"/>
      <color theme="1"/>
      <name val="Arial"/>
      <family val="2"/>
    </font>
    <font>
      <sz val="11"/>
      <color theme="1"/>
      <name val="Calibri"/>
      <family val="2"/>
      <scheme val="minor"/>
    </font>
    <font>
      <b/>
      <sz val="11"/>
      <color rgb="FFFFFFFF"/>
      <name val="Calibri"/>
      <family val="2"/>
      <scheme val="minor"/>
    </font>
    <font>
      <b/>
      <sz val="13"/>
      <color theme="3"/>
      <name val="Calibri"/>
      <family val="2"/>
      <scheme val="minor"/>
    </font>
    <font>
      <sz val="11"/>
      <color rgb="FFFF0000"/>
      <name val="Calibri"/>
      <family val="2"/>
      <scheme val="minor"/>
    </font>
    <font>
      <i/>
      <sz val="11"/>
      <color rgb="FF7F7F7F"/>
      <name val="Calibri"/>
      <family val="2"/>
      <scheme val="minor"/>
    </font>
    <font>
      <b/>
      <sz val="11"/>
      <color theme="3"/>
      <name val="Calibri"/>
      <family val="2"/>
      <scheme val="minor"/>
    </font>
    <font>
      <u val="single"/>
      <sz val="11"/>
      <color rgb="FF800080"/>
      <name val="Calibri"/>
      <family val="2"/>
      <scheme val="minor"/>
    </font>
    <font>
      <sz val="11"/>
      <color rgb="FF9C0006"/>
      <name val="Calibri"/>
      <family val="2"/>
      <scheme val="minor"/>
    </font>
    <font>
      <sz val="11"/>
      <color theme="0"/>
      <name val="Calibri"/>
      <family val="2"/>
      <scheme val="minor"/>
    </font>
    <font>
      <b/>
      <sz val="11"/>
      <color rgb="FF3F3F3F"/>
      <name val="Calibri"/>
      <family val="2"/>
      <scheme val="minor"/>
    </font>
    <font>
      <b/>
      <sz val="15"/>
      <color theme="3"/>
      <name val="Calibri"/>
      <family val="2"/>
      <scheme val="minor"/>
    </font>
    <font>
      <b/>
      <sz val="11"/>
      <color theme="1"/>
      <name val="Calibri"/>
      <family val="2"/>
      <scheme val="minor"/>
    </font>
    <font>
      <b/>
      <sz val="18"/>
      <color theme="3"/>
      <name val="Calibri"/>
      <family val="2"/>
      <scheme val="minor"/>
    </font>
    <font>
      <u val="single"/>
      <sz val="10"/>
      <color indexed="12"/>
      <name val="Arial"/>
      <family val="2"/>
    </font>
    <font>
      <sz val="11"/>
      <color rgb="FF9C6500"/>
      <name val="Calibri"/>
      <family val="2"/>
      <scheme val="minor"/>
    </font>
    <font>
      <sz val="11"/>
      <color rgb="FF3F3F76"/>
      <name val="Calibri"/>
      <family val="2"/>
      <scheme val="minor"/>
    </font>
    <font>
      <sz val="11"/>
      <color rgb="FF006100"/>
      <name val="Calibri"/>
      <family val="2"/>
      <scheme val="minor"/>
    </font>
    <font>
      <sz val="11"/>
      <color rgb="FFFA7D00"/>
      <name val="Calibri"/>
      <family val="2"/>
      <scheme val="minor"/>
    </font>
    <font>
      <b/>
      <sz val="11"/>
      <color rgb="FFFA7D00"/>
      <name val="Calibri"/>
      <family val="2"/>
      <scheme val="minor"/>
    </font>
    <font>
      <b/>
      <vertAlign val="subscript"/>
      <sz val="10"/>
      <name val="Arial"/>
      <family val="2"/>
    </font>
    <font>
      <vertAlign val="subscript"/>
      <sz val="10"/>
      <name val="Arial"/>
      <family val="2"/>
    </font>
    <font>
      <b/>
      <vertAlign val="superscript"/>
      <sz val="10"/>
      <name val="Arial"/>
      <family val="2"/>
    </font>
    <font>
      <sz val="12"/>
      <color rgb="FF000000"/>
      <name val="Arial"/>
      <family val="2"/>
    </font>
    <font>
      <sz val="10"/>
      <color rgb="FF000000"/>
      <name val="Arial"/>
      <family val="2"/>
    </font>
    <font>
      <sz val="15.25"/>
      <color rgb="FF000000"/>
      <name val="Arial"/>
      <family val="2"/>
    </font>
    <font>
      <sz val="9"/>
      <color rgb="FF000000"/>
      <name val="Arial"/>
      <family val="2"/>
    </font>
    <font>
      <b/>
      <sz val="11"/>
      <name val="+mn-cs"/>
      <family val="2"/>
    </font>
    <font>
      <sz val="11"/>
      <name val="+mn-cs"/>
      <family val="2"/>
    </font>
    <font>
      <sz val="11.5"/>
      <color rgb="FF000000"/>
      <name val="Arial"/>
      <family val="2"/>
    </font>
    <font>
      <sz val="10.25"/>
      <color rgb="FF000000"/>
      <name val="Arial"/>
      <family val="2"/>
    </font>
    <font>
      <sz val="10.75"/>
      <color rgb="FF000000"/>
      <name val="Arial"/>
      <family val="2"/>
    </font>
  </fonts>
  <fills count="3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theme="3" tint="-0.4999699890613556"/>
        <bgColor indexed="64"/>
      </patternFill>
    </fill>
    <fill>
      <patternFill patternType="solid">
        <fgColor indexed="43"/>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56"/>
      </left>
      <right style="thin">
        <color indexed="56"/>
      </right>
      <top style="thin">
        <color indexed="56"/>
      </top>
      <bottom style="thin">
        <color indexed="56"/>
      </bottom>
    </border>
    <border>
      <left style="thin"/>
      <right style="thin"/>
      <top style="thin"/>
      <bottom style="thin"/>
    </border>
    <border>
      <left/>
      <right style="thin">
        <color indexed="56"/>
      </right>
      <top style="thin">
        <color indexed="56"/>
      </top>
      <bottom style="thin">
        <color indexed="56"/>
      </bottom>
    </border>
    <border>
      <left style="thin">
        <color indexed="56"/>
      </left>
      <right style="thin">
        <color indexed="56"/>
      </right>
      <top/>
      <bottom style="thin">
        <color indexed="56"/>
      </bottom>
    </border>
    <border>
      <left style="thin">
        <color indexed="56"/>
      </left>
      <right style="thin">
        <color indexed="56"/>
      </right>
      <top style="thin">
        <color indexed="56"/>
      </top>
      <bottom/>
    </border>
    <border>
      <left style="thin">
        <color indexed="56"/>
      </left>
      <right style="thin">
        <color indexed="56"/>
      </right>
      <top/>
      <bottom/>
    </border>
    <border>
      <left style="thin">
        <color indexed="56"/>
      </left>
      <right/>
      <top style="thin">
        <color indexed="56"/>
      </top>
      <bottom style="thin">
        <color indexed="56"/>
      </bottom>
    </border>
    <border>
      <left/>
      <right style="thin"/>
      <top style="thin"/>
      <bottom style="thin"/>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medium"/>
      <right/>
      <top style="thin"/>
      <bottom/>
    </border>
    <border>
      <left/>
      <right style="thin"/>
      <top style="thin"/>
      <bottom style="medium"/>
    </border>
    <border>
      <left style="thin"/>
      <right style="thin"/>
      <top style="thin"/>
      <bottom style="medium"/>
    </border>
    <border>
      <left style="medium"/>
      <right/>
      <top style="thin"/>
      <bottom style="medium"/>
    </border>
    <border>
      <left/>
      <right style="thin"/>
      <top style="medium"/>
      <bottom style="thin"/>
    </border>
    <border>
      <left style="thin"/>
      <right style="thin"/>
      <top style="medium"/>
      <bottom style="thin"/>
    </border>
    <border>
      <left style="thin"/>
      <right style="medium"/>
      <top style="thin"/>
      <bottom style="medium"/>
    </border>
    <border>
      <left/>
      <right style="medium"/>
      <top/>
      <bottom style="medium"/>
    </border>
    <border>
      <left/>
      <right style="medium"/>
      <top/>
      <bottom style="medium">
        <color rgb="FF000000"/>
      </botto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right style="medium"/>
      <top style="medium"/>
      <bottom/>
    </border>
    <border>
      <left/>
      <right style="medium"/>
      <top/>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15" fillId="0" borderId="0" applyFont="0" applyFill="0" applyBorder="0" applyProtection="0">
      <alignment/>
    </xf>
    <xf numFmtId="0" fontId="15" fillId="2" borderId="0" applyNumberFormat="0" applyBorder="0" applyProtection="0">
      <alignment/>
    </xf>
    <xf numFmtId="0" fontId="30" fillId="3" borderId="1" applyNumberFormat="0" applyProtection="0">
      <alignment/>
    </xf>
    <xf numFmtId="44" fontId="15" fillId="0" borderId="0" applyFont="0" applyFill="0" applyBorder="0" applyProtection="0">
      <alignment/>
    </xf>
    <xf numFmtId="41" fontId="15" fillId="0" borderId="0" applyFont="0" applyFill="0" applyBorder="0" applyProtection="0">
      <alignment/>
    </xf>
    <xf numFmtId="0" fontId="15" fillId="4" borderId="0" applyNumberFormat="0" applyBorder="0" applyProtection="0">
      <alignment/>
    </xf>
    <xf numFmtId="0" fontId="22" fillId="5" borderId="0" applyNumberFormat="0" applyBorder="0" applyProtection="0">
      <alignment/>
    </xf>
    <xf numFmtId="43" fontId="15" fillId="0" borderId="0" applyFont="0" applyFill="0" applyBorder="0" applyProtection="0">
      <alignment/>
    </xf>
    <xf numFmtId="0" fontId="23" fillId="6" borderId="0" applyNumberFormat="0" applyBorder="0" applyProtection="0">
      <alignment/>
    </xf>
    <xf numFmtId="0" fontId="28" fillId="0" borderId="0" applyNumberFormat="0" applyFill="0" applyBorder="0">
      <alignment/>
      <protection locked="0"/>
    </xf>
    <xf numFmtId="9" fontId="0" fillId="0" borderId="0" applyFont="0" applyFill="0" applyBorder="0" applyAlignment="0" applyProtection="0"/>
    <xf numFmtId="0" fontId="21" fillId="0" borderId="0" applyNumberFormat="0" applyFill="0" applyBorder="0" applyProtection="0">
      <alignment/>
    </xf>
    <xf numFmtId="0" fontId="15" fillId="7" borderId="2" applyNumberFormat="0" applyFont="0" applyProtection="0">
      <alignment/>
    </xf>
    <xf numFmtId="0" fontId="23" fillId="8" borderId="0" applyNumberFormat="0" applyBorder="0" applyProtection="0">
      <alignment/>
    </xf>
    <xf numFmtId="0" fontId="20" fillId="0" borderId="0" applyNumberFormat="0" applyFill="0" applyBorder="0" applyProtection="0">
      <alignment/>
    </xf>
    <xf numFmtId="0" fontId="18" fillId="0" borderId="0" applyNumberFormat="0" applyFill="0" applyBorder="0" applyProtection="0">
      <alignment/>
    </xf>
    <xf numFmtId="0" fontId="27" fillId="0" borderId="0" applyNumberFormat="0" applyFill="0" applyBorder="0" applyProtection="0">
      <alignment/>
    </xf>
    <xf numFmtId="0" fontId="19" fillId="0" borderId="0" applyNumberFormat="0" applyFill="0" applyBorder="0" applyProtection="0">
      <alignment/>
    </xf>
    <xf numFmtId="0" fontId="25" fillId="0" borderId="3" applyNumberFormat="0" applyFill="0" applyProtection="0">
      <alignment/>
    </xf>
    <xf numFmtId="0" fontId="17" fillId="0" borderId="3" applyNumberFormat="0" applyFill="0" applyProtection="0">
      <alignment/>
    </xf>
    <xf numFmtId="0" fontId="23" fillId="9" borderId="0" applyNumberFormat="0" applyBorder="0" applyProtection="0">
      <alignment/>
    </xf>
    <xf numFmtId="0" fontId="20" fillId="0" borderId="4" applyNumberFormat="0" applyFill="0" applyProtection="0">
      <alignment/>
    </xf>
    <xf numFmtId="0" fontId="23" fillId="10" borderId="0" applyNumberFormat="0" applyBorder="0" applyProtection="0">
      <alignment/>
    </xf>
    <xf numFmtId="0" fontId="24" fillId="11" borderId="5" applyNumberFormat="0" applyProtection="0">
      <alignment/>
    </xf>
    <xf numFmtId="0" fontId="33" fillId="11" borderId="1" applyNumberFormat="0" applyProtection="0">
      <alignment/>
    </xf>
    <xf numFmtId="0" fontId="16" fillId="12" borderId="6" applyNumberFormat="0" applyProtection="0">
      <alignment/>
    </xf>
    <xf numFmtId="0" fontId="15" fillId="13" borderId="0" applyNumberFormat="0" applyBorder="0" applyProtection="0">
      <alignment/>
    </xf>
    <xf numFmtId="0" fontId="23" fillId="14" borderId="0" applyNumberFormat="0" applyBorder="0" applyProtection="0">
      <alignment/>
    </xf>
    <xf numFmtId="0" fontId="32" fillId="0" borderId="7" applyNumberFormat="0" applyFill="0" applyProtection="0">
      <alignment/>
    </xf>
    <xf numFmtId="0" fontId="26" fillId="0" borderId="8" applyNumberFormat="0" applyFill="0" applyProtection="0">
      <alignment/>
    </xf>
    <xf numFmtId="0" fontId="31" fillId="15" borderId="0" applyNumberFormat="0" applyBorder="0" applyProtection="0">
      <alignment/>
    </xf>
    <xf numFmtId="0" fontId="29" fillId="16" borderId="0" applyNumberFormat="0" applyBorder="0" applyProtection="0">
      <alignment/>
    </xf>
    <xf numFmtId="0" fontId="15" fillId="17" borderId="0" applyNumberFormat="0" applyBorder="0" applyProtection="0">
      <alignment/>
    </xf>
    <xf numFmtId="0" fontId="23" fillId="18" borderId="0" applyNumberFormat="0" applyBorder="0" applyProtection="0">
      <alignment/>
    </xf>
    <xf numFmtId="0" fontId="15" fillId="19" borderId="0" applyNumberFormat="0" applyBorder="0" applyProtection="0">
      <alignment/>
    </xf>
    <xf numFmtId="0" fontId="15" fillId="20" borderId="0" applyNumberFormat="0" applyBorder="0" applyProtection="0">
      <alignment/>
    </xf>
    <xf numFmtId="0" fontId="15" fillId="21" borderId="0" applyNumberFormat="0" applyBorder="0" applyProtection="0">
      <alignment/>
    </xf>
    <xf numFmtId="0" fontId="15" fillId="22" borderId="0" applyNumberFormat="0" applyBorder="0" applyProtection="0">
      <alignment/>
    </xf>
    <xf numFmtId="0" fontId="23" fillId="23" borderId="0" applyNumberFormat="0" applyBorder="0" applyProtection="0">
      <alignment/>
    </xf>
    <xf numFmtId="0" fontId="23" fillId="24" borderId="0" applyNumberFormat="0" applyBorder="0" applyProtection="0">
      <alignment/>
    </xf>
    <xf numFmtId="0" fontId="15" fillId="25" borderId="0" applyNumberFormat="0" applyBorder="0" applyProtection="0">
      <alignment/>
    </xf>
    <xf numFmtId="0" fontId="15" fillId="26" borderId="0" applyNumberFormat="0" applyBorder="0" applyProtection="0">
      <alignment/>
    </xf>
    <xf numFmtId="0" fontId="23" fillId="27" borderId="0" applyNumberFormat="0" applyBorder="0" applyProtection="0">
      <alignment/>
    </xf>
    <xf numFmtId="0" fontId="15" fillId="28" borderId="0" applyNumberFormat="0" applyBorder="0" applyProtection="0">
      <alignment/>
    </xf>
    <xf numFmtId="0" fontId="23" fillId="29" borderId="0" applyNumberFormat="0" applyBorder="0" applyProtection="0">
      <alignment/>
    </xf>
    <xf numFmtId="0" fontId="23" fillId="30" borderId="0" applyNumberFormat="0" applyBorder="0" applyProtection="0">
      <alignment/>
    </xf>
    <xf numFmtId="0" fontId="15" fillId="31" borderId="0" applyNumberFormat="0" applyBorder="0" applyProtection="0">
      <alignment/>
    </xf>
    <xf numFmtId="0" fontId="23" fillId="32" borderId="0" applyNumberFormat="0" applyBorder="0" applyProtection="0">
      <alignment/>
    </xf>
    <xf numFmtId="0" fontId="15" fillId="0" borderId="0">
      <alignment vertical="center"/>
      <protection/>
    </xf>
  </cellStyleXfs>
  <cellXfs count="178">
    <xf numFmtId="0" fontId="0" fillId="0" borderId="0" xfId="0"/>
    <xf numFmtId="0" fontId="1" fillId="0" borderId="0" xfId="0" applyFont="1"/>
    <xf numFmtId="2" fontId="0" fillId="33" borderId="9" xfId="0" applyNumberFormat="1" applyFont="1" applyFill="1" applyBorder="1"/>
    <xf numFmtId="2" fontId="1" fillId="33" borderId="9" xfId="0" applyNumberFormat="1" applyFont="1" applyFill="1" applyBorder="1"/>
    <xf numFmtId="0" fontId="0" fillId="0" borderId="0" xfId="0" applyAlignment="1">
      <alignment/>
    </xf>
    <xf numFmtId="0" fontId="0" fillId="0" borderId="0" xfId="0" applyFont="1" applyAlignment="1">
      <alignment/>
    </xf>
    <xf numFmtId="0" fontId="0" fillId="33" borderId="10" xfId="0" applyFill="1" applyBorder="1" applyAlignment="1">
      <alignment vertical="center"/>
    </xf>
    <xf numFmtId="0" fontId="0" fillId="33" borderId="11" xfId="0" applyFill="1" applyBorder="1" applyAlignment="1">
      <alignment vertical="center"/>
    </xf>
    <xf numFmtId="0" fontId="1" fillId="33" borderId="9" xfId="0" applyFont="1" applyFill="1" applyBorder="1" applyAlignment="1">
      <alignment horizontal="center"/>
    </xf>
    <xf numFmtId="0" fontId="0" fillId="0" borderId="9" xfId="0" applyBorder="1" applyAlignment="1">
      <alignment/>
    </xf>
    <xf numFmtId="0" fontId="1" fillId="33" borderId="12" xfId="0" applyFont="1" applyFill="1" applyBorder="1" applyAlignment="1">
      <alignment horizontal="center" vertical="center"/>
    </xf>
    <xf numFmtId="0" fontId="1" fillId="33" borderId="9" xfId="0" applyFont="1" applyFill="1" applyBorder="1" applyAlignment="1">
      <alignment horizontal="center" vertical="center"/>
    </xf>
    <xf numFmtId="0" fontId="1" fillId="33" borderId="9" xfId="0" applyFont="1" applyFill="1" applyBorder="1" applyAlignment="1">
      <alignment horizontal="right"/>
    </xf>
    <xf numFmtId="0" fontId="2" fillId="33" borderId="13" xfId="0" applyFont="1" applyFill="1" applyBorder="1" applyAlignment="1">
      <alignment horizontal="center" vertical="center" textRotation="90"/>
    </xf>
    <xf numFmtId="0" fontId="0" fillId="33" borderId="9" xfId="0" applyFont="1" applyFill="1" applyBorder="1" applyAlignment="1">
      <alignment/>
    </xf>
    <xf numFmtId="2" fontId="0" fillId="33" borderId="9" xfId="0" applyNumberFormat="1" applyFont="1" applyFill="1" applyBorder="1" applyAlignment="1">
      <alignment/>
    </xf>
    <xf numFmtId="0" fontId="2" fillId="33" borderId="14" xfId="0" applyFont="1" applyFill="1" applyBorder="1" applyAlignment="1">
      <alignment horizontal="center" vertical="center" textRotation="90"/>
    </xf>
    <xf numFmtId="0" fontId="0" fillId="33" borderId="9" xfId="0" applyFill="1" applyBorder="1" applyAlignment="1">
      <alignment/>
    </xf>
    <xf numFmtId="0" fontId="0" fillId="33" borderId="9" xfId="0" applyFill="1" applyBorder="1" applyAlignment="1">
      <alignment horizontal="center"/>
    </xf>
    <xf numFmtId="0" fontId="0" fillId="0" borderId="9" xfId="0" applyBorder="1" applyAlignment="1">
      <alignment horizontal="center" vertical="center"/>
    </xf>
    <xf numFmtId="177" fontId="0" fillId="33" borderId="9" xfId="0" applyNumberFormat="1" applyFont="1" applyFill="1" applyBorder="1" applyAlignment="1">
      <alignment/>
    </xf>
    <xf numFmtId="0" fontId="0" fillId="34" borderId="10" xfId="0" applyFill="1" applyBorder="1" applyAlignment="1">
      <alignment horizontal="center"/>
    </xf>
    <xf numFmtId="0" fontId="1" fillId="34" borderId="10" xfId="0" applyFont="1" applyFill="1" applyBorder="1" applyAlignment="1">
      <alignment horizontal="center"/>
    </xf>
    <xf numFmtId="0" fontId="0" fillId="0" borderId="10" xfId="0" applyBorder="1" applyAlignment="1">
      <alignment horizontal="center"/>
    </xf>
    <xf numFmtId="177" fontId="0" fillId="34" borderId="10" xfId="0" applyNumberFormat="1" applyFill="1" applyBorder="1" applyAlignment="1">
      <alignment/>
    </xf>
    <xf numFmtId="0" fontId="3" fillId="0" borderId="0" xfId="0" applyFont="1" applyBorder="1" applyAlignment="1">
      <alignment/>
    </xf>
    <xf numFmtId="0" fontId="4" fillId="0" borderId="0" xfId="0" applyFont="1" applyBorder="1" applyAlignment="1">
      <alignment/>
    </xf>
    <xf numFmtId="0" fontId="0" fillId="0" borderId="0" xfId="0" applyBorder="1" applyAlignment="1">
      <alignment/>
    </xf>
    <xf numFmtId="0" fontId="0" fillId="0" borderId="15" xfId="0" applyBorder="1" applyAlignment="1">
      <alignment horizontal="center" vertical="center"/>
    </xf>
    <xf numFmtId="0" fontId="1" fillId="33" borderId="10" xfId="0" applyFont="1" applyFill="1" applyBorder="1" applyAlignment="1">
      <alignment horizontal="center"/>
    </xf>
    <xf numFmtId="0" fontId="0" fillId="33" borderId="10" xfId="0" applyFill="1" applyBorder="1" applyAlignment="1">
      <alignment horizontal="center"/>
    </xf>
    <xf numFmtId="0" fontId="1" fillId="33" borderId="15" xfId="0" applyFont="1" applyFill="1" applyBorder="1" applyAlignment="1">
      <alignment horizontal="center"/>
    </xf>
    <xf numFmtId="0" fontId="1" fillId="33" borderId="15" xfId="0" applyFont="1" applyFill="1" applyBorder="1" applyAlignment="1">
      <alignment horizontal="right"/>
    </xf>
    <xf numFmtId="0" fontId="1" fillId="33" borderId="10" xfId="0" applyFont="1" applyFill="1" applyBorder="1" applyAlignment="1">
      <alignment horizontal="right"/>
    </xf>
    <xf numFmtId="2" fontId="0" fillId="33" borderId="10" xfId="0" applyNumberFormat="1" applyFont="1" applyFill="1" applyBorder="1" applyAlignment="1">
      <alignment/>
    </xf>
    <xf numFmtId="0" fontId="0" fillId="33" borderId="10" xfId="0" applyFill="1" applyBorder="1" applyAlignment="1">
      <alignment/>
    </xf>
    <xf numFmtId="177" fontId="0" fillId="33" borderId="10" xfId="0" applyNumberFormat="1" applyFont="1" applyFill="1" applyBorder="1" applyAlignment="1">
      <alignment/>
    </xf>
    <xf numFmtId="0" fontId="0" fillId="33" borderId="10" xfId="0" applyFill="1" applyBorder="1"/>
    <xf numFmtId="0" fontId="2" fillId="33" borderId="12" xfId="0" applyFont="1" applyFill="1" applyBorder="1" applyAlignment="1">
      <alignment horizontal="center" vertical="center" textRotation="90"/>
    </xf>
    <xf numFmtId="2" fontId="0" fillId="33" borderId="15" xfId="0" applyNumberFormat="1" applyFont="1" applyFill="1" applyBorder="1" applyAlignment="1">
      <alignment/>
    </xf>
    <xf numFmtId="2" fontId="0" fillId="33" borderId="16" xfId="0" applyNumberFormat="1" applyFont="1" applyFill="1" applyBorder="1" applyAlignment="1">
      <alignment/>
    </xf>
    <xf numFmtId="0" fontId="5" fillId="35" borderId="10" xfId="0" applyFont="1" applyFill="1" applyBorder="1"/>
    <xf numFmtId="0" fontId="0" fillId="0" borderId="10" xfId="0" applyBorder="1" applyAlignment="1">
      <alignment/>
    </xf>
    <xf numFmtId="0" fontId="0" fillId="33" borderId="17" xfId="0" applyFill="1" applyBorder="1" applyAlignment="1">
      <alignment vertical="center" wrapText="1" readingOrder="1"/>
    </xf>
    <xf numFmtId="0" fontId="0" fillId="33" borderId="18" xfId="0" applyFill="1" applyBorder="1" applyAlignment="1">
      <alignment vertical="center" wrapText="1" readingOrder="1"/>
    </xf>
    <xf numFmtId="2" fontId="0" fillId="33" borderId="19" xfId="0" applyNumberFormat="1" applyFill="1" applyBorder="1"/>
    <xf numFmtId="0" fontId="0" fillId="33" borderId="20" xfId="0" applyFill="1" applyBorder="1"/>
    <xf numFmtId="0" fontId="0" fillId="33" borderId="21" xfId="0" applyFill="1" applyBorder="1"/>
    <xf numFmtId="2" fontId="0" fillId="33" borderId="22" xfId="0" applyNumberFormat="1" applyFill="1" applyBorder="1"/>
    <xf numFmtId="0" fontId="0" fillId="33" borderId="0" xfId="0" applyFill="1" applyBorder="1"/>
    <xf numFmtId="0" fontId="0" fillId="33" borderId="23" xfId="0" applyFill="1" applyBorder="1"/>
    <xf numFmtId="0" fontId="0" fillId="33" borderId="22" xfId="0" applyFill="1" applyBorder="1"/>
    <xf numFmtId="176" fontId="0" fillId="33" borderId="24" xfId="0" applyNumberFormat="1" applyFill="1" applyBorder="1"/>
    <xf numFmtId="0" fontId="0" fillId="33" borderId="25" xfId="0" applyFill="1" applyBorder="1"/>
    <xf numFmtId="0" fontId="0" fillId="33" borderId="26" xfId="0" applyFill="1" applyBorder="1"/>
    <xf numFmtId="0" fontId="0" fillId="33" borderId="16" xfId="0" applyFill="1" applyBorder="1" applyAlignment="1">
      <alignment vertical="center" wrapText="1" readingOrder="1"/>
    </xf>
    <xf numFmtId="0" fontId="1" fillId="33" borderId="17" xfId="0" applyFont="1" applyFill="1" applyBorder="1" applyAlignment="1">
      <alignment horizontal="center" vertical="center"/>
    </xf>
    <xf numFmtId="0" fontId="1" fillId="33" borderId="18" xfId="0" applyFont="1" applyFill="1" applyBorder="1" applyAlignment="1">
      <alignment horizontal="center" vertical="center"/>
    </xf>
    <xf numFmtId="0" fontId="1" fillId="33" borderId="16" xfId="0" applyFont="1" applyFill="1" applyBorder="1" applyAlignment="1">
      <alignment horizontal="center" vertical="center"/>
    </xf>
    <xf numFmtId="0" fontId="0" fillId="0" borderId="0" xfId="0" applyFill="1"/>
    <xf numFmtId="0" fontId="1" fillId="33" borderId="27" xfId="0" applyFont="1" applyFill="1" applyBorder="1" applyAlignment="1">
      <alignment horizontal="center" vertical="center"/>
    </xf>
    <xf numFmtId="0" fontId="1" fillId="33" borderId="10" xfId="0" applyFont="1" applyFill="1" applyBorder="1" applyAlignment="1">
      <alignment horizontal="center" vertical="center"/>
    </xf>
    <xf numFmtId="0" fontId="2" fillId="33" borderId="27" xfId="0" applyFont="1" applyFill="1" applyBorder="1" applyAlignment="1">
      <alignment horizontal="center" vertical="center" textRotation="90"/>
    </xf>
    <xf numFmtId="2" fontId="0" fillId="33" borderId="10" xfId="0" applyNumberFormat="1" applyFill="1" applyBorder="1"/>
    <xf numFmtId="176" fontId="0" fillId="33" borderId="10" xfId="0" applyNumberFormat="1" applyFill="1" applyBorder="1"/>
    <xf numFmtId="0" fontId="2" fillId="33" borderId="28" xfId="0" applyFont="1" applyFill="1" applyBorder="1" applyAlignment="1">
      <alignment horizontal="center" vertical="center" textRotation="90"/>
    </xf>
    <xf numFmtId="176" fontId="0" fillId="0" borderId="0" xfId="0" applyNumberFormat="1" applyFill="1"/>
    <xf numFmtId="0" fontId="0" fillId="0" borderId="0" xfId="0" applyAlignment="1">
      <alignment horizontal="left"/>
    </xf>
    <xf numFmtId="0" fontId="0" fillId="0" borderId="18" xfId="0" applyBorder="1" applyAlignment="1">
      <alignment vertical="center" wrapText="1" readingOrder="1"/>
    </xf>
    <xf numFmtId="0" fontId="6" fillId="33" borderId="19" xfId="0" applyFont="1" applyFill="1" applyBorder="1"/>
    <xf numFmtId="0" fontId="7" fillId="33" borderId="24" xfId="0" applyFont="1" applyFill="1" applyBorder="1"/>
    <xf numFmtId="0" fontId="1" fillId="33" borderId="29" xfId="0" applyFont="1" applyFill="1" applyBorder="1" applyAlignment="1">
      <alignment horizontal="center" vertical="center"/>
    </xf>
    <xf numFmtId="0" fontId="1" fillId="33" borderId="10" xfId="0" applyFont="1" applyFill="1" applyBorder="1" applyAlignment="1">
      <alignment horizontal="center" vertical="center" wrapText="1"/>
    </xf>
    <xf numFmtId="178" fontId="0" fillId="33" borderId="10" xfId="0" applyNumberFormat="1" applyFill="1" applyBorder="1"/>
    <xf numFmtId="0" fontId="4" fillId="0" borderId="0" xfId="0" applyFont="1"/>
    <xf numFmtId="0" fontId="8" fillId="33" borderId="10" xfId="0" applyFont="1" applyFill="1" applyBorder="1" applyAlignment="1">
      <alignment horizontal="center" vertical="center"/>
    </xf>
    <xf numFmtId="0" fontId="8" fillId="33" borderId="27" xfId="0" applyFont="1" applyFill="1" applyBorder="1" applyAlignment="1">
      <alignment horizontal="center" vertical="center"/>
    </xf>
    <xf numFmtId="0" fontId="8" fillId="33" borderId="17" xfId="0" applyFont="1" applyFill="1" applyBorder="1" applyAlignment="1">
      <alignment horizontal="center" vertical="center"/>
    </xf>
    <xf numFmtId="2" fontId="0" fillId="36" borderId="10" xfId="0" applyNumberFormat="1" applyFont="1" applyFill="1" applyBorder="1"/>
    <xf numFmtId="0" fontId="1" fillId="33" borderId="17"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1" fillId="37" borderId="10" xfId="0" applyFont="1" applyFill="1" applyBorder="1" applyAlignment="1">
      <alignment horizontal="center" vertical="center" wrapText="1"/>
    </xf>
    <xf numFmtId="0" fontId="0" fillId="33" borderId="10" xfId="0" applyFont="1" applyFill="1" applyBorder="1" applyAlignment="1">
      <alignment horizontal="left" vertical="center" wrapText="1"/>
    </xf>
    <xf numFmtId="0" fontId="0" fillId="33" borderId="10" xfId="0" applyFont="1" applyFill="1" applyBorder="1" applyAlignment="1">
      <alignment horizontal="center" vertical="center"/>
    </xf>
    <xf numFmtId="2" fontId="0" fillId="0" borderId="10" xfId="0" applyNumberFormat="1" applyFont="1" applyBorder="1" applyAlignment="1">
      <alignment horizontal="center" vertical="center"/>
    </xf>
    <xf numFmtId="176" fontId="0" fillId="0" borderId="10" xfId="0" applyNumberFormat="1" applyFont="1" applyBorder="1" applyAlignment="1">
      <alignment horizontal="center" vertical="center"/>
    </xf>
    <xf numFmtId="0" fontId="1" fillId="33" borderId="27" xfId="0" applyFont="1" applyFill="1" applyBorder="1" applyAlignment="1">
      <alignment horizontal="center" vertical="center" wrapText="1"/>
    </xf>
    <xf numFmtId="0" fontId="0" fillId="0" borderId="29" xfId="0" applyBorder="1" applyAlignment="1">
      <alignment horizontal="center" vertical="center" wrapText="1"/>
    </xf>
    <xf numFmtId="179" fontId="0" fillId="0" borderId="10" xfId="0" applyNumberFormat="1" applyFont="1" applyBorder="1" applyAlignment="1">
      <alignment horizontal="center" vertical="center"/>
    </xf>
    <xf numFmtId="0" fontId="0" fillId="0" borderId="10" xfId="0" applyBorder="1" applyAlignment="1">
      <alignment horizontal="center" vertical="center"/>
    </xf>
    <xf numFmtId="0" fontId="2" fillId="33" borderId="10" xfId="0" applyFont="1" applyFill="1" applyBorder="1" applyAlignment="1">
      <alignment horizontal="center" vertical="center" textRotation="90"/>
    </xf>
    <xf numFmtId="0" fontId="0" fillId="33" borderId="16" xfId="0" applyFont="1" applyFill="1" applyBorder="1" applyAlignment="1">
      <alignment horizontal="left" vertical="center" wrapText="1"/>
    </xf>
    <xf numFmtId="0" fontId="1" fillId="0" borderId="17" xfId="0" applyFont="1" applyFill="1" applyBorder="1" applyAlignment="1">
      <alignment/>
    </xf>
    <xf numFmtId="0" fontId="0" fillId="0" borderId="18" xfId="0" applyBorder="1" applyAlignment="1">
      <alignment/>
    </xf>
    <xf numFmtId="0" fontId="0" fillId="0" borderId="16" xfId="0" applyBorder="1" applyAlignment="1">
      <alignment/>
    </xf>
    <xf numFmtId="0" fontId="1" fillId="33" borderId="17" xfId="0" applyFont="1" applyFill="1" applyBorder="1" applyAlignment="1">
      <alignment horizontal="center"/>
    </xf>
    <xf numFmtId="0" fontId="1" fillId="33" borderId="18" xfId="0" applyFont="1" applyFill="1" applyBorder="1" applyAlignment="1">
      <alignment horizontal="center"/>
    </xf>
    <xf numFmtId="0" fontId="1" fillId="33" borderId="16" xfId="0" applyFont="1" applyFill="1" applyBorder="1"/>
    <xf numFmtId="0" fontId="9" fillId="0" borderId="24" xfId="0" applyFont="1" applyFill="1" applyBorder="1" applyAlignment="1">
      <alignment horizontal="right"/>
    </xf>
    <xf numFmtId="0" fontId="0" fillId="0" borderId="25" xfId="0" applyBorder="1" applyAlignment="1">
      <alignment/>
    </xf>
    <xf numFmtId="0" fontId="0" fillId="0" borderId="26" xfId="0" applyBorder="1" applyAlignment="1">
      <alignment/>
    </xf>
    <xf numFmtId="0" fontId="1" fillId="0" borderId="17" xfId="0" applyFont="1" applyFill="1" applyBorder="1" applyAlignment="1">
      <alignment horizontal="center"/>
    </xf>
    <xf numFmtId="0" fontId="1" fillId="0" borderId="18" xfId="0" applyFont="1" applyFill="1" applyBorder="1" applyAlignment="1">
      <alignment horizontal="center"/>
    </xf>
    <xf numFmtId="0" fontId="1" fillId="0" borderId="17" xfId="0" applyFont="1" applyBorder="1" applyAlignment="1">
      <alignment vertical="center"/>
    </xf>
    <xf numFmtId="2" fontId="0" fillId="0" borderId="10" xfId="0" applyNumberFormat="1" applyFont="1" applyFill="1" applyBorder="1" applyAlignment="1">
      <alignment horizontal="right" vertical="center" wrapText="1"/>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xf>
    <xf numFmtId="0" fontId="1" fillId="0" borderId="18" xfId="0" applyFont="1" applyBorder="1" applyAlignment="1">
      <alignment vertical="center"/>
    </xf>
    <xf numFmtId="0" fontId="0" fillId="33" borderId="10" xfId="0" applyFont="1" applyFill="1" applyBorder="1" applyAlignment="1">
      <alignment horizontal="center"/>
    </xf>
    <xf numFmtId="0" fontId="1" fillId="0" borderId="16" xfId="0" applyFont="1" applyFill="1" applyBorder="1" applyAlignment="1">
      <alignment horizontal="center"/>
    </xf>
    <xf numFmtId="0" fontId="0" fillId="0" borderId="0" xfId="0" applyFill="1" applyBorder="1"/>
    <xf numFmtId="0" fontId="8" fillId="33" borderId="10" xfId="0" applyFont="1" applyFill="1" applyBorder="1" applyAlignment="1">
      <alignment horizontal="center" vertical="center" wrapText="1"/>
    </xf>
    <xf numFmtId="2" fontId="0" fillId="0" borderId="10" xfId="0" applyNumberFormat="1" applyFill="1" applyBorder="1" applyAlignment="1">
      <alignment horizontal="right"/>
    </xf>
    <xf numFmtId="2" fontId="0" fillId="0" borderId="0" xfId="0" applyNumberFormat="1" applyFill="1" applyBorder="1" applyAlignment="1">
      <alignment horizontal="right"/>
    </xf>
    <xf numFmtId="0" fontId="1" fillId="0" borderId="0" xfId="0" applyFont="1" applyFill="1" applyAlignment="1">
      <alignment vertical="center" wrapText="1"/>
    </xf>
    <xf numFmtId="2" fontId="0" fillId="0" borderId="0" xfId="0" applyNumberFormat="1" applyAlignment="1">
      <alignment vertical="center" wrapText="1"/>
    </xf>
    <xf numFmtId="2" fontId="0" fillId="0" borderId="0" xfId="0" applyNumberFormat="1" applyAlignment="1">
      <alignment horizontal="center" vertical="center" wrapText="1"/>
    </xf>
    <xf numFmtId="0" fontId="0" fillId="0" borderId="0" xfId="0" applyAlignment="1">
      <alignment horizontal="center" vertical="center" wrapText="1"/>
    </xf>
    <xf numFmtId="0" fontId="1" fillId="33" borderId="16" xfId="0" applyFont="1" applyFill="1" applyBorder="1" applyAlignment="1">
      <alignment horizontal="center"/>
    </xf>
    <xf numFmtId="0" fontId="1" fillId="0" borderId="16" xfId="0" applyFont="1" applyBorder="1" applyAlignment="1">
      <alignment vertical="center"/>
    </xf>
    <xf numFmtId="0" fontId="1" fillId="33" borderId="28" xfId="0" applyFont="1" applyFill="1" applyBorder="1" applyAlignment="1">
      <alignment horizontal="center" vertical="center" wrapText="1"/>
    </xf>
    <xf numFmtId="0" fontId="1" fillId="33" borderId="27" xfId="0" applyFont="1" applyFill="1" applyBorder="1" applyAlignment="1">
      <alignment horizontal="right"/>
    </xf>
    <xf numFmtId="0" fontId="2" fillId="33" borderId="17" xfId="0" applyFont="1" applyFill="1" applyBorder="1" applyAlignment="1">
      <alignment horizontal="center" vertical="center" textRotation="90"/>
    </xf>
    <xf numFmtId="0" fontId="10" fillId="33" borderId="10" xfId="0" applyFont="1" applyFill="1" applyBorder="1" applyAlignment="1">
      <alignment horizontal="center"/>
    </xf>
    <xf numFmtId="0" fontId="0" fillId="37" borderId="10" xfId="0" applyFont="1" applyFill="1" applyBorder="1" applyAlignment="1">
      <alignment horizontal="center"/>
    </xf>
    <xf numFmtId="177" fontId="0" fillId="33" borderId="10" xfId="0" applyNumberFormat="1" applyFont="1" applyFill="1" applyBorder="1"/>
    <xf numFmtId="0" fontId="1" fillId="33" borderId="30" xfId="0" applyFont="1" applyFill="1" applyBorder="1" applyAlignment="1">
      <alignment/>
    </xf>
    <xf numFmtId="0" fontId="0" fillId="0" borderId="31" xfId="0" applyBorder="1" applyAlignment="1">
      <alignment/>
    </xf>
    <xf numFmtId="177" fontId="0" fillId="33" borderId="32" xfId="0" applyNumberFormat="1" applyFill="1" applyBorder="1"/>
    <xf numFmtId="177" fontId="0" fillId="33" borderId="29" xfId="0" applyNumberFormat="1" applyFont="1" applyFill="1" applyBorder="1"/>
    <xf numFmtId="177" fontId="0" fillId="33" borderId="26" xfId="0" applyNumberFormat="1" applyFont="1" applyFill="1" applyBorder="1"/>
    <xf numFmtId="0" fontId="1" fillId="33" borderId="33" xfId="0" applyFont="1" applyFill="1" applyBorder="1" applyAlignment="1">
      <alignment/>
    </xf>
    <xf numFmtId="0" fontId="0" fillId="33" borderId="34" xfId="0" applyFill="1" applyBorder="1" applyAlignment="1">
      <alignment horizontal="center"/>
    </xf>
    <xf numFmtId="0" fontId="0" fillId="33" borderId="35" xfId="0" applyFill="1" applyBorder="1" applyAlignment="1">
      <alignment horizontal="center"/>
    </xf>
    <xf numFmtId="0" fontId="0" fillId="33" borderId="16" xfId="0" applyFill="1" applyBorder="1" applyAlignment="1">
      <alignment horizontal="center"/>
    </xf>
    <xf numFmtId="177" fontId="0" fillId="33" borderId="36" xfId="0" applyNumberFormat="1" applyFill="1" applyBorder="1"/>
    <xf numFmtId="0" fontId="0" fillId="33" borderId="26" xfId="0" applyFill="1" applyBorder="1" applyAlignment="1">
      <alignment horizontal="center"/>
    </xf>
    <xf numFmtId="0" fontId="0" fillId="33" borderId="29" xfId="0" applyFill="1" applyBorder="1" applyAlignment="1">
      <alignment horizontal="center"/>
    </xf>
    <xf numFmtId="0" fontId="0" fillId="0" borderId="0" xfId="0" applyBorder="1"/>
    <xf numFmtId="0" fontId="0" fillId="0" borderId="0" xfId="0" applyFont="1"/>
    <xf numFmtId="0" fontId="0" fillId="33" borderId="10" xfId="0" applyFont="1" applyFill="1" applyBorder="1"/>
    <xf numFmtId="0" fontId="0" fillId="37" borderId="10" xfId="0" applyFill="1" applyBorder="1"/>
    <xf numFmtId="0" fontId="0" fillId="0" borderId="18" xfId="0" applyBorder="1" applyAlignment="1">
      <alignment horizontal="center"/>
    </xf>
    <xf numFmtId="0" fontId="0" fillId="0" borderId="16" xfId="0" applyBorder="1" applyAlignment="1">
      <alignment horizontal="center"/>
    </xf>
    <xf numFmtId="2" fontId="0" fillId="33" borderId="17" xfId="0" applyNumberFormat="1" applyFont="1" applyFill="1" applyBorder="1"/>
    <xf numFmtId="2" fontId="0" fillId="33" borderId="10" xfId="0" applyNumberFormat="1" applyFont="1" applyFill="1" applyBorder="1"/>
    <xf numFmtId="0" fontId="1" fillId="33" borderId="10" xfId="0" applyFont="1" applyFill="1" applyBorder="1"/>
    <xf numFmtId="9" fontId="0" fillId="33" borderId="10" xfId="30" applyFont="1" applyFill="1" applyBorder="1"/>
    <xf numFmtId="1" fontId="0" fillId="33" borderId="10" xfId="0" applyNumberFormat="1" applyFill="1" applyBorder="1" applyAlignment="1">
      <alignment/>
    </xf>
    <xf numFmtId="177" fontId="0" fillId="33" borderId="10" xfId="0" applyNumberFormat="1" applyFill="1" applyBorder="1" applyAlignment="1">
      <alignment/>
    </xf>
    <xf numFmtId="9" fontId="0" fillId="33" borderId="17" xfId="30" applyFont="1" applyFill="1" applyBorder="1"/>
    <xf numFmtId="9" fontId="0" fillId="33" borderId="10" xfId="30" applyFont="1" applyFill="1" applyBorder="1" applyAlignment="1">
      <alignment/>
    </xf>
    <xf numFmtId="0" fontId="1" fillId="0" borderId="0" xfId="0" applyFont="1" applyFill="1" applyBorder="1" applyAlignment="1">
      <alignment horizontal="center"/>
    </xf>
    <xf numFmtId="0" fontId="1" fillId="0" borderId="0" xfId="0" applyFont="1" applyFill="1" applyBorder="1" applyAlignment="1">
      <alignment horizontal="right"/>
    </xf>
    <xf numFmtId="0" fontId="0" fillId="0" borderId="0" xfId="0" applyFont="1" applyFill="1" applyBorder="1"/>
    <xf numFmtId="0" fontId="1" fillId="33" borderId="21" xfId="0" applyFont="1" applyFill="1" applyBorder="1" applyAlignment="1">
      <alignment horizontal="center" vertical="center"/>
    </xf>
    <xf numFmtId="0" fontId="11" fillId="37" borderId="27" xfId="0" applyFont="1" applyFill="1" applyBorder="1" applyAlignment="1">
      <alignment horizontal="center" vertical="center"/>
    </xf>
    <xf numFmtId="0" fontId="12" fillId="0" borderId="24" xfId="29" applyFont="1" applyBorder="1" applyAlignment="1" applyProtection="1">
      <alignment vertical="center"/>
      <protection/>
    </xf>
    <xf numFmtId="0" fontId="11" fillId="33" borderId="27" xfId="0" applyFont="1" applyFill="1" applyBorder="1" applyAlignment="1">
      <alignment horizontal="center" vertical="center"/>
    </xf>
    <xf numFmtId="0" fontId="11" fillId="33" borderId="10" xfId="0" applyFont="1" applyFill="1" applyBorder="1" applyAlignment="1">
      <alignment horizontal="center" vertical="center"/>
    </xf>
    <xf numFmtId="0" fontId="13" fillId="33" borderId="21" xfId="0" applyFont="1" applyFill="1" applyBorder="1" applyAlignment="1">
      <alignment horizontal="center" vertical="center" textRotation="90"/>
    </xf>
    <xf numFmtId="0" fontId="14" fillId="0" borderId="37" xfId="68" applyFont="1" applyBorder="1" applyAlignment="1">
      <alignment horizontal="left"/>
      <protection/>
    </xf>
    <xf numFmtId="0" fontId="14" fillId="0" borderId="37" xfId="68" applyFont="1" applyBorder="1" applyAlignment="1">
      <alignment horizontal="justify"/>
      <protection/>
    </xf>
    <xf numFmtId="0" fontId="13" fillId="33" borderId="23" xfId="0" applyFont="1" applyFill="1" applyBorder="1" applyAlignment="1">
      <alignment horizontal="center" vertical="center" textRotation="90"/>
    </xf>
    <xf numFmtId="0" fontId="14" fillId="0" borderId="38" xfId="68" applyFont="1" applyBorder="1" applyAlignment="1">
      <alignment horizontal="left" vertical="center"/>
      <protection/>
    </xf>
    <xf numFmtId="0" fontId="14" fillId="0" borderId="38" xfId="68" applyFont="1" applyBorder="1" applyAlignment="1">
      <alignment horizontal="justify"/>
      <protection/>
    </xf>
    <xf numFmtId="0" fontId="14" fillId="0" borderId="37" xfId="68" applyFont="1" applyBorder="1" applyAlignment="1">
      <alignment horizontal="justify" vertical="top"/>
      <protection/>
    </xf>
    <xf numFmtId="0" fontId="13" fillId="33" borderId="26" xfId="0" applyFont="1" applyFill="1" applyBorder="1" applyAlignment="1">
      <alignment horizontal="center" vertical="center" textRotation="90"/>
    </xf>
    <xf numFmtId="0" fontId="14" fillId="0" borderId="37" xfId="68" applyFont="1" applyBorder="1" applyAlignment="1">
      <alignment horizontal="left" vertical="center"/>
      <protection/>
    </xf>
    <xf numFmtId="0" fontId="0" fillId="0" borderId="39" xfId="0" applyFont="1" applyBorder="1" applyAlignment="1">
      <alignment horizontal="left" vertical="top" wrapText="1"/>
    </xf>
    <xf numFmtId="0" fontId="0" fillId="0" borderId="40" xfId="0" applyFont="1" applyBorder="1" applyAlignment="1">
      <alignment horizontal="left" vertical="top" wrapText="1"/>
    </xf>
    <xf numFmtId="0" fontId="0" fillId="0" borderId="41" xfId="0" applyFont="1" applyBorder="1" applyAlignment="1">
      <alignment horizontal="left" vertical="top" wrapText="1"/>
    </xf>
    <xf numFmtId="0" fontId="0" fillId="0" borderId="0" xfId="0" applyFont="1" applyBorder="1" applyAlignment="1">
      <alignment horizontal="left" vertical="top" wrapText="1"/>
    </xf>
    <xf numFmtId="0" fontId="0" fillId="0" borderId="42" xfId="0" applyFont="1" applyBorder="1" applyAlignment="1">
      <alignment horizontal="left" vertical="top" wrapText="1"/>
    </xf>
    <xf numFmtId="0" fontId="0" fillId="0" borderId="43" xfId="0" applyFont="1" applyBorder="1" applyAlignment="1">
      <alignment horizontal="left" vertical="top" wrapText="1"/>
    </xf>
    <xf numFmtId="0" fontId="0" fillId="0" borderId="44" xfId="0" applyFont="1" applyBorder="1" applyAlignment="1">
      <alignment horizontal="left" vertical="top" wrapText="1"/>
    </xf>
    <xf numFmtId="0" fontId="0" fillId="0" borderId="45" xfId="0" applyFont="1" applyBorder="1" applyAlignment="1">
      <alignment horizontal="left" vertical="top" wrapText="1"/>
    </xf>
    <xf numFmtId="0" fontId="0" fillId="0" borderId="37" xfId="0" applyFont="1" applyBorder="1" applyAlignment="1">
      <alignment horizontal="left" vertical="top" wrapText="1"/>
    </xf>
  </cellXfs>
  <cellStyles count="55">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 xfId="68"/>
  </cellStyles>
  <dxfs count="9">
    <dxf>
      <font>
        <b/>
        <i val="0"/>
        <color indexed="10"/>
      </font>
      <border/>
    </dxf>
    <dxf>
      <font>
        <b/>
        <i val="0"/>
        <color indexed="12"/>
      </font>
      <border/>
    </dxf>
    <dxf>
      <font>
        <b/>
        <i val="0"/>
        <color indexed="14"/>
      </font>
      <border/>
    </dxf>
    <dxf>
      <font>
        <b/>
        <i val="0"/>
        <color indexed="32"/>
      </font>
      <border/>
    </dxf>
    <dxf>
      <font>
        <color theme="9" tint="-0.24993999302387238"/>
      </font>
      <border/>
    </dxf>
    <dxf>
      <font>
        <color theme="3" tint="0.3999499976634979"/>
      </font>
      <border/>
    </dxf>
    <dxf>
      <font>
        <color rgb="FF92D050"/>
      </font>
      <border/>
    </dxf>
    <dxf>
      <font>
        <color rgb="FF0070C0"/>
      </font>
      <border/>
    </dxf>
    <dxf>
      <font>
        <color rgb="FFC0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575"/>
          <c:y val="0.0585"/>
          <c:w val="0.866"/>
          <c:h val="0.7355"/>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'Test Sample Data'!$AC$8:$AC$11</c:f>
                <c:numCache/>
              </c:numRef>
            </c:plus>
            <c:noEndCap val="0"/>
            <c:spPr>
              <a:ln w="12700" cap="flat" cmpd="sng">
                <a:solidFill>
                  <a:srgbClr val="000000"/>
                </a:solidFill>
                <a:prstDash val="solid"/>
                <a:round/>
              </a:ln>
            </c:spPr>
          </c:errBars>
          <c:cat>
            <c:strRef>
              <c:f>'Test Sample Data'!$Q$8:$Q$11</c:f>
              <c:strCache/>
            </c:strRef>
          </c:cat>
          <c:val>
            <c:numRef>
              <c:f>'Test Sample Data'!$AB$8:$AB$11</c:f>
              <c:numCache/>
            </c:numRef>
          </c:val>
        </c:ser>
        <c:axId val="48343030"/>
        <c:axId val="32434087"/>
      </c:barChart>
      <c:catAx>
        <c:axId val="48343030"/>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Threshold Cycle Value Range</a:t>
                </a:r>
              </a:p>
            </c:rich>
          </c:tx>
          <c:layout>
            <c:manualLayout>
              <c:xMode val="edge"/>
              <c:yMode val="edge"/>
              <c:x val="0.35875"/>
              <c:y val="0.8865"/>
            </c:manualLayout>
          </c:layout>
          <c:overlay val="0"/>
          <c:spPr>
            <a:noFill/>
            <a:ln w="25400">
              <a:noFill/>
            </a:ln>
          </c:spPr>
        </c:title>
        <c:delete val="0"/>
        <c:numFmt formatCode="General" sourceLinked="1"/>
        <c:majorTickMark val="out"/>
        <c:minorTickMark val="none"/>
        <c:tickLblPos val="nextTo"/>
        <c:spPr>
          <a:ln w="3175" cap="flat" cmpd="sng">
            <a:solidFill>
              <a:srgbClr val="000000"/>
            </a:solidFill>
            <a:prstDash val="solid"/>
            <a:round/>
          </a:ln>
        </c:spPr>
        <c:txPr>
          <a:bodyPr/>
          <a:lstStyle/>
          <a:p>
            <a:pPr>
              <a:defRPr lang="en-US" cap="none" sz="1075" b="0" i="0" u="none" baseline="0">
                <a:solidFill>
                  <a:srgbClr val="000000"/>
                </a:solidFill>
                <a:latin typeface="Arial"/>
                <a:ea typeface="Arial"/>
                <a:cs typeface="Arial"/>
              </a:defRPr>
            </a:pPr>
          </a:p>
        </c:txPr>
        <c:crossAx val="32434087"/>
        <c:crosses val="autoZero"/>
        <c:auto val="1"/>
        <c:lblOffset val="100"/>
        <c:tickLblSkip val="1"/>
        <c:noMultiLvlLbl val="0"/>
      </c:catAx>
      <c:valAx>
        <c:axId val="32434087"/>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Percentage of Genes</a:t>
                </a:r>
              </a:p>
            </c:rich>
          </c:tx>
          <c:layout>
            <c:manualLayout>
              <c:xMode val="edge"/>
              <c:yMode val="edge"/>
              <c:x val="0.00825"/>
              <c:y val="0.14425"/>
            </c:manualLayout>
          </c:layout>
          <c:overlay val="0"/>
          <c:spPr>
            <a:noFill/>
            <a:ln w="25400">
              <a:noFill/>
            </a:ln>
          </c:spPr>
        </c:title>
        <c:majorGridlines>
          <c:spPr>
            <a:ln w="3175" cap="flat" cmpd="sng">
              <a:solidFill>
                <a:srgbClr val="000000"/>
              </a:solidFill>
              <a:prstDash val="sysDash"/>
              <a:round/>
            </a:ln>
          </c:spPr>
        </c:majorGridlines>
        <c:delete val="0"/>
        <c:numFmt formatCode="0%" sourceLinked="1"/>
        <c:majorTickMark val="out"/>
        <c:minorTickMark val="none"/>
        <c:tickLblPos val="nextTo"/>
        <c:spPr>
          <a:ln w="3175" cap="flat" cmpd="sng">
            <a:solidFill>
              <a:srgbClr val="000000"/>
            </a:solidFill>
            <a:prstDash val="solid"/>
            <a:round/>
          </a:ln>
        </c:spPr>
        <c:txPr>
          <a:bodyPr/>
          <a:lstStyle/>
          <a:p>
            <a:pPr>
              <a:defRPr lang="en-US" cap="none" sz="1075" b="0" i="0" u="none" baseline="0">
                <a:solidFill>
                  <a:srgbClr val="000000"/>
                </a:solidFill>
                <a:latin typeface="Arial"/>
                <a:ea typeface="Arial"/>
                <a:cs typeface="Arial"/>
              </a:defRPr>
            </a:pPr>
          </a:p>
        </c:txPr>
        <c:crossAx val="48343030"/>
        <c:crosses val="autoZero"/>
        <c:crossBetween val="between"/>
        <c:dispUnits/>
        <c:majorUnit val="0.1"/>
        <c:minorUnit val="0.05"/>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15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8"/>
          <c:y val="0.05875"/>
          <c:w val="0.8635"/>
          <c:h val="0.737"/>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'Control Sample Data'!$AC$8:$AC$11</c:f>
                <c:numCache/>
              </c:numRef>
            </c:plus>
            <c:noEndCap val="0"/>
            <c:spPr>
              <a:ln w="12700" cap="flat" cmpd="sng">
                <a:solidFill>
                  <a:srgbClr val="000000"/>
                </a:solidFill>
                <a:prstDash val="solid"/>
                <a:round/>
              </a:ln>
            </c:spPr>
          </c:errBars>
          <c:cat>
            <c:strRef>
              <c:f>'Control Sample Data'!$Q$8:$Q$11</c:f>
              <c:strCache/>
            </c:strRef>
          </c:cat>
          <c:val>
            <c:numRef>
              <c:f>'Control Sample Data'!$AB$8:$AB$11</c:f>
              <c:numCache/>
            </c:numRef>
          </c:val>
        </c:ser>
        <c:axId val="23471328"/>
        <c:axId val="9915361"/>
      </c:barChart>
      <c:catAx>
        <c:axId val="23471328"/>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Threshold Cycle Value Range</a:t>
                </a:r>
              </a:p>
            </c:rich>
          </c:tx>
          <c:layout>
            <c:manualLayout>
              <c:xMode val="edge"/>
              <c:yMode val="edge"/>
              <c:x val="0.35425"/>
              <c:y val="0.88575"/>
            </c:manualLayout>
          </c:layout>
          <c:overlay val="0"/>
          <c:spPr>
            <a:noFill/>
            <a:ln w="25400">
              <a:noFill/>
            </a:ln>
          </c:spPr>
        </c:title>
        <c:delete val="0"/>
        <c:numFmt formatCode="General" sourceLinked="1"/>
        <c:majorTickMark val="out"/>
        <c:minorTickMark val="none"/>
        <c:tickLblPos val="nextTo"/>
        <c:spPr>
          <a:ln w="3175" cap="flat" cmpd="sng">
            <a:solidFill>
              <a:srgbClr val="000000"/>
            </a:solidFill>
            <a:prstDash val="solid"/>
            <a:round/>
          </a:ln>
        </c:spPr>
        <c:txPr>
          <a:bodyPr/>
          <a:lstStyle/>
          <a:p>
            <a:pPr>
              <a:defRPr lang="en-US" cap="none" sz="1025" b="0" i="0" u="none" baseline="0">
                <a:solidFill>
                  <a:srgbClr val="000000"/>
                </a:solidFill>
                <a:latin typeface="Arial"/>
                <a:ea typeface="Arial"/>
                <a:cs typeface="Arial"/>
              </a:defRPr>
            </a:pPr>
          </a:p>
        </c:txPr>
        <c:crossAx val="9915361"/>
        <c:crosses val="autoZero"/>
        <c:auto val="1"/>
        <c:lblOffset val="100"/>
        <c:tickLblSkip val="1"/>
        <c:noMultiLvlLbl val="0"/>
      </c:catAx>
      <c:valAx>
        <c:axId val="9915361"/>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Percentage of Genes</a:t>
                </a:r>
              </a:p>
            </c:rich>
          </c:tx>
          <c:layout>
            <c:manualLayout>
              <c:xMode val="edge"/>
              <c:yMode val="edge"/>
              <c:x val="0.0085"/>
              <c:y val="0.1385"/>
            </c:manualLayout>
          </c:layout>
          <c:overlay val="0"/>
          <c:spPr>
            <a:noFill/>
            <a:ln w="25400">
              <a:noFill/>
            </a:ln>
          </c:spPr>
        </c:title>
        <c:majorGridlines>
          <c:spPr>
            <a:ln w="3175" cap="flat" cmpd="sng">
              <a:solidFill>
                <a:srgbClr val="000000"/>
              </a:solidFill>
              <a:prstDash val="sysDash"/>
              <a:round/>
            </a:ln>
          </c:spPr>
        </c:majorGridlines>
        <c:delete val="0"/>
        <c:numFmt formatCode="0%" sourceLinked="1"/>
        <c:majorTickMark val="out"/>
        <c:minorTickMark val="none"/>
        <c:tickLblPos val="nextTo"/>
        <c:spPr>
          <a:ln w="3175" cap="flat" cmpd="sng">
            <a:solidFill>
              <a:srgbClr val="000000"/>
            </a:solidFill>
            <a:prstDash val="solid"/>
            <a:round/>
          </a:ln>
        </c:spPr>
        <c:txPr>
          <a:bodyPr/>
          <a:lstStyle/>
          <a:p>
            <a:pPr>
              <a:defRPr lang="en-US" cap="none" sz="1025" b="0" i="0" u="none" baseline="0">
                <a:solidFill>
                  <a:srgbClr val="000000"/>
                </a:solidFill>
                <a:latin typeface="Arial"/>
                <a:ea typeface="Arial"/>
                <a:cs typeface="Arial"/>
              </a:defRPr>
            </a:pPr>
          </a:p>
        </c:txPr>
        <c:crossAx val="23471328"/>
        <c:crosses val="autoZero"/>
        <c:crossBetween val="between"/>
        <c:dispUnits/>
        <c:majorUnit val="0.1"/>
        <c:minorUnit val="0.05"/>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15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tx>
            <c:strRef>
              <c:f>'Data for 3D Profile'!$B$1</c:f>
              <c:strCache>
                <c:ptCount val="1"/>
                <c:pt idx="0">
                  <c:v>A</c:v>
                </c:pt>
              </c:strCache>
            </c:strRef>
          </c:tx>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Profile'!$B$2:$B$25</c:f>
              <c:numCache/>
            </c:numRef>
          </c:val>
        </c:ser>
        <c:ser>
          <c:idx val="1"/>
          <c:order val="1"/>
          <c:tx>
            <c:strRef>
              <c:f>'Data for 3D Profile'!$C$1</c:f>
              <c:strCache>
                <c:ptCount val="1"/>
                <c:pt idx="0">
                  <c:v>B</c:v>
                </c:pt>
              </c:strCache>
            </c:strRef>
          </c:tx>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Profile'!$C$2:$C$25</c:f>
              <c:numCache/>
            </c:numRef>
          </c:val>
        </c:ser>
        <c:ser>
          <c:idx val="2"/>
          <c:order val="2"/>
          <c:tx>
            <c:strRef>
              <c:f>'Data for 3D Profile'!$D$1</c:f>
              <c:strCache>
                <c:ptCount val="1"/>
                <c:pt idx="0">
                  <c:v>C</c:v>
                </c:pt>
              </c:strCache>
            </c:strRef>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Profile'!$D$2:$D$25</c:f>
              <c:numCache/>
            </c:numRef>
          </c:val>
        </c:ser>
        <c:ser>
          <c:idx val="3"/>
          <c:order val="3"/>
          <c:tx>
            <c:strRef>
              <c:f>'Data for 3D Profile'!$E$1</c:f>
              <c:strCache>
                <c:ptCount val="1"/>
                <c:pt idx="0">
                  <c:v>D</c:v>
                </c:pt>
              </c:strCache>
            </c:strRef>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Profile'!$E$2:$E$25</c:f>
              <c:numCache/>
            </c:numRef>
          </c:val>
        </c:ser>
        <c:ser>
          <c:idx val="4"/>
          <c:order val="4"/>
          <c:tx>
            <c:strRef>
              <c:f>'Data for 3D Profile'!$F$1</c:f>
              <c:strCache>
                <c:ptCount val="1"/>
                <c:pt idx="0">
                  <c:v>E</c:v>
                </c:pt>
              </c:strCache>
            </c:strRef>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Profile'!$F$2:$F$25</c:f>
              <c:numCache/>
            </c:numRef>
          </c:val>
        </c:ser>
        <c:ser>
          <c:idx val="5"/>
          <c:order val="5"/>
          <c:tx>
            <c:strRef>
              <c:f>'Data for 3D Profile'!$G$1</c:f>
              <c:strCache>
                <c:ptCount val="1"/>
                <c:pt idx="0">
                  <c:v>F</c:v>
                </c:pt>
              </c:strCache>
            </c:strRef>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Profile'!$G$2:$G$25</c:f>
              <c:numCache/>
            </c:numRef>
          </c:val>
        </c:ser>
        <c:ser>
          <c:idx val="6"/>
          <c:order val="6"/>
          <c:tx>
            <c:strRef>
              <c:f>'Data for 3D Profile'!$H$1</c:f>
              <c:strCache>
                <c:ptCount val="1"/>
                <c:pt idx="0">
                  <c:v>G</c:v>
                </c:pt>
              </c:strCache>
            </c:strRef>
          </c:tx>
          <c:spPr>
            <a:solidFill>
              <a:srgbClr val="0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Profile'!$H$2:$H$25</c:f>
              <c:numCache/>
            </c:numRef>
          </c:val>
        </c:ser>
        <c:axId val="22129386"/>
        <c:axId val="64946747"/>
      </c:barChart>
      <c:catAx>
        <c:axId val="22129386"/>
        <c:scaling>
          <c:orientation val="maxMin"/>
        </c:scaling>
        <c:axPos val="l"/>
        <c:title>
          <c:tx>
            <c:rich>
              <a:bodyPr vert="horz" rot="0" anchor="ctr"/>
              <a:lstStyle/>
              <a:p>
                <a:pPr algn="ctr">
                  <a:defRPr/>
                </a:pPr>
                <a:r>
                  <a:rPr lang="en-US" cap="none" sz="1525" b="1" i="0" u="none" baseline="0">
                    <a:solidFill>
                      <a:srgbClr val="000000"/>
                    </a:solidFill>
                    <a:latin typeface="Arial"/>
                    <a:ea typeface="Arial"/>
                    <a:cs typeface="Arial"/>
                  </a:rPr>
                  <a:t>Column</a:t>
                </a:r>
              </a:p>
            </c:rich>
          </c:tx>
          <c:layout>
            <c:manualLayout>
              <c:xMode val="edge"/>
              <c:yMode val="edge"/>
              <c:x val="0.34625"/>
              <c:y val="0.92"/>
            </c:manualLayout>
          </c:layout>
          <c:overlay val="0"/>
          <c:spPr>
            <a:noFill/>
            <a:ln w="25400">
              <a:noFill/>
            </a:ln>
          </c:spPr>
        </c:title>
        <c:delete val="0"/>
        <c:numFmt formatCode="General" sourceLinked="1"/>
        <c:majorTickMark val="out"/>
        <c:minorTickMark val="none"/>
        <c:tickLblPos val="low"/>
        <c:spPr>
          <a:ln w="3175" cap="flat" cmpd="sng">
            <a:solidFill>
              <a:srgbClr val="000000"/>
            </a:solidFill>
            <a:prstDash val="solid"/>
            <a:round/>
          </a:ln>
        </c:spPr>
        <c:txPr>
          <a:bodyPr vert="horz" rot="-5400000"/>
          <a:lstStyle/>
          <a:p>
            <a:pPr>
              <a:defRPr lang="en-US" cap="none" sz="900" b="0" i="0" u="none" baseline="0">
                <a:solidFill>
                  <a:srgbClr val="000000"/>
                </a:solidFill>
                <a:latin typeface="Arial"/>
                <a:ea typeface="Arial"/>
                <a:cs typeface="Arial"/>
              </a:defRPr>
            </a:pPr>
          </a:p>
        </c:txPr>
        <c:crossAx val="64946747"/>
        <c:crosses val="autoZero"/>
        <c:auto val="1"/>
        <c:lblOffset val="100"/>
        <c:tickLblSkip val="1"/>
        <c:noMultiLvlLbl val="1"/>
      </c:catAx>
      <c:valAx>
        <c:axId val="64946747"/>
        <c:scaling>
          <c:logBase val="10"/>
          <c:orientation val="minMax"/>
        </c:scaling>
        <c:axPos val="t"/>
        <c:title>
          <c:tx>
            <c:rich>
              <a:bodyPr vert="horz" rot="-5400000" anchor="ctr"/>
              <a:lstStyle/>
              <a:p>
                <a:pPr algn="ctr">
                  <a:defRPr/>
                </a:pPr>
                <a:r>
                  <a:rPr lang="en-US" cap="none" sz="1400" b="1" i="0" u="none" baseline="0">
                    <a:solidFill>
                      <a:srgbClr val="000000"/>
                    </a:solidFill>
                    <a:latin typeface="Arial"/>
                    <a:ea typeface="Arial"/>
                    <a:cs typeface="Arial"/>
                  </a:rPr>
                  <a:t>Fold Difference (Test/Control)</a:t>
                </a:r>
              </a:p>
            </c:rich>
          </c:tx>
          <c:layout>
            <c:manualLayout>
              <c:xMode val="edge"/>
              <c:yMode val="edge"/>
              <c:x val="0.0445"/>
              <c:y val="0.173"/>
            </c:manualLayout>
          </c:layout>
          <c:overlay val="0"/>
          <c:spPr>
            <a:noFill/>
            <a:ln w="25400">
              <a:noFill/>
            </a:ln>
          </c:spPr>
        </c:title>
        <c:majorGridlines>
          <c:spPr>
            <a:ln w="3175" cap="flat" cmpd="sng">
              <a:solidFill>
                <a:srgbClr val="000000"/>
              </a:solidFill>
              <a:prstDash val="sysDash"/>
              <a:round/>
            </a:ln>
          </c:spPr>
        </c:majorGridlines>
        <c:delete val="0"/>
        <c:numFmt formatCode="0.00" sourceLinked="1"/>
        <c:majorTickMark val="out"/>
        <c:minorTickMark val="none"/>
        <c:tickLblPos val="nextTo"/>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22129386"/>
        <c:crosses val="autoZero"/>
        <c:crossBetween val="between"/>
        <c:dispUnits/>
      </c:valAx>
      <c:spPr>
        <a:gradFill rotWithShape="0">
          <a:gsLst>
            <a:gs pos="0">
              <a:srgbClr val="FFFF00"/>
            </a:gs>
            <a:gs pos="100000">
              <a:srgbClr val="FFFFFF"/>
            </a:gs>
          </a:gsLst>
          <a:lin ang="5400000" scaled="1"/>
        </a:gradFill>
        <a:ln w="3175">
          <a:solidFill>
            <a:srgbClr val="000000"/>
          </a:solidFill>
          <a:prstDash val="solid"/>
        </a:ln>
      </c:spPr>
    </c:plotArea>
    <c:plotVisOnly val="1"/>
    <c:dispBlanksAs val="gap"/>
    <c:showDLblsOverMax val="0"/>
  </c:chart>
  <c:spPr>
    <a:noFill/>
    <a:ln w="9525">
      <a:noFill/>
      <a:prstDash val="solid"/>
      <a:round/>
    </a:ln>
  </c:spPr>
  <c:txPr>
    <a:bodyPr vert="horz" rot="0"/>
    <a:lstStyle/>
    <a:p>
      <a:pPr>
        <a:defRPr lang="en-US" cap="none" sz="1525" b="0" i="0" u="none" baseline="0">
          <a:solidFill>
            <a:srgbClr val="000000"/>
          </a:solidFill>
          <a:latin typeface="Arial"/>
          <a:ea typeface="Arial"/>
          <a:cs typeface="Arial"/>
        </a:defRPr>
      </a:pPr>
    </a:p>
  </c:txPr>
  <c:userShapes r:id="rId1"/>
  <c:lang xmlns:c="http://schemas.openxmlformats.org/drawingml/2006/chart" val="zh-CN"/>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675"/>
          <c:y val="0.0405"/>
          <c:w val="0.8385"/>
          <c:h val="0.785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numRef>
              <c:f>'Scatter Plot'!$N$7:$N$450</c:f>
              <c:numCache/>
            </c:numRef>
          </c:xVal>
          <c:yVal>
            <c:numRef>
              <c:f>'Scatter Plot'!$M$7:$M$450</c:f>
              <c:numCache/>
            </c:numRef>
          </c:yVal>
          <c:smooth val="0"/>
        </c:ser>
        <c:ser>
          <c:idx val="1"/>
          <c:order val="1"/>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Plot'!$B$12:$B$13</c:f>
              <c:numCache/>
            </c:numRef>
          </c:xVal>
          <c:yVal>
            <c:numRef>
              <c:f>'Scatter Plot'!$C$12:$C$13</c:f>
              <c:numCache/>
            </c:numRef>
          </c:yVal>
          <c:smooth val="0"/>
        </c:ser>
        <c:ser>
          <c:idx val="2"/>
          <c:order val="2"/>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Plot'!$D$12:$D$13</c:f>
              <c:numCache/>
            </c:numRef>
          </c:xVal>
          <c:yVal>
            <c:numRef>
              <c:f>'Scatter Plot'!$E$12:$E$13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xVal>
            <c:numRef>
              <c:f>'Scatter Plot'!$F$12:$F$13</c:f>
              <c:numCache/>
            </c:numRef>
          </c:xVal>
          <c:yVal>
            <c:numRef>
              <c:f>'Scatter Plot'!$F$12:$F$13</c:f>
              <c:numCache/>
            </c:numRef>
          </c:yVal>
          <c:smooth val="0"/>
        </c:ser>
        <c:axId val="47649812"/>
        <c:axId val="26195125"/>
      </c:scatterChart>
      <c:valAx>
        <c:axId val="47649812"/>
        <c:scaling>
          <c:logBase val="10"/>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Control Sample</a:t>
                </a:r>
              </a:p>
            </c:rich>
          </c:tx>
          <c:layout>
            <c:manualLayout>
              <c:xMode val="edge"/>
              <c:yMode val="edge"/>
              <c:x val="0.45175"/>
              <c:y val="0.93"/>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26195125"/>
        <c:crossesAt val="1.00000000000001E-12"/>
        <c:crossBetween val="midCat"/>
        <c:dispUnits/>
        <c:majorUnit val="10"/>
        <c:minorUnit val="10"/>
      </c:valAx>
      <c:valAx>
        <c:axId val="26195125"/>
        <c:scaling>
          <c:logBase val="10"/>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Test Sample</a:t>
                </a:r>
              </a:p>
            </c:rich>
          </c:tx>
          <c:layout>
            <c:manualLayout>
              <c:xMode val="edge"/>
              <c:yMode val="edge"/>
              <c:x val="0.00825"/>
              <c:y val="0.32575"/>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47649812"/>
        <c:crossesAt val="1.00000000000001E-11"/>
        <c:crossBetween val="midCat"/>
        <c:dispUnits/>
      </c:valAx>
      <c:spPr>
        <a:noFill/>
        <a:ln w="3175">
          <a:solidFill>
            <a:srgbClr val="00000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9"/>
          <c:y val="0.05375"/>
          <c:w val="0.83925"/>
          <c:h val="0.826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numRef>
              <c:f>'Volcano Plot'!$N$7:$N$443</c:f>
              <c:numCache/>
            </c:numRef>
          </c:xVal>
          <c:yVal>
            <c:numRef>
              <c:f>'Volcano Plot'!$O$7:$O$443</c:f>
              <c:numCache/>
            </c:numRef>
          </c:yVal>
          <c:smooth val="0"/>
        </c:ser>
        <c:ser>
          <c:idx val="1"/>
          <c:order val="1"/>
          <c:spPr>
            <a:ln w="3175" cap="rnd" cmpd="sng">
              <a:solidFill>
                <a:srgbClr val="00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w="9525">
                <a:noFill/>
                <a:prstDash val="solid"/>
                <a:round/>
              </a:ln>
            </c:spPr>
          </c:marker>
          <c:dLbls>
            <c:numFmt formatCode="General" sourceLinked="1"/>
            <c:showLegendKey val="0"/>
            <c:showVal val="0"/>
            <c:showBubbleSize val="0"/>
            <c:showCatName val="0"/>
            <c:showSerName val="0"/>
            <c:showPercent val="0"/>
          </c:dLbls>
          <c:xVal>
            <c:numRef>
              <c:f>'Volcano Plot'!$B$9:$B$10</c:f>
              <c:numCache/>
            </c:numRef>
          </c:xVal>
          <c:yVal>
            <c:numRef>
              <c:f>'Volcano Plot'!$C$9:$C$10</c:f>
              <c:numCache/>
            </c:numRef>
          </c:yVal>
          <c:smooth val="0"/>
        </c:ser>
        <c:ser>
          <c:idx val="2"/>
          <c:order val="2"/>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w="9525">
                <a:noFill/>
                <a:prstDash val="solid"/>
                <a:round/>
              </a:ln>
            </c:spPr>
          </c:marker>
          <c:dLbls>
            <c:numFmt formatCode="General" sourceLinked="1"/>
            <c:showLegendKey val="0"/>
            <c:showVal val="0"/>
            <c:showBubbleSize val="0"/>
            <c:showCatName val="0"/>
            <c:showSerName val="0"/>
            <c:showPercent val="0"/>
          </c:dLbls>
          <c:xVal>
            <c:numRef>
              <c:f>'Volcano Plot'!$C$12:$C$13</c:f>
              <c:numCache/>
            </c:numRef>
          </c:xVal>
          <c:yVal>
            <c:numRef>
              <c:f>'Volcano Plot'!$B$12:$B$13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w="9525">
                <a:noFill/>
                <a:prstDash val="solid"/>
                <a:round/>
              </a:ln>
            </c:spPr>
          </c:marker>
          <c:dLbls>
            <c:numFmt formatCode="General" sourceLinked="1"/>
            <c:showLegendKey val="0"/>
            <c:showVal val="0"/>
            <c:showBubbleSize val="0"/>
            <c:showCatName val="0"/>
            <c:showSerName val="0"/>
            <c:showPercent val="0"/>
          </c:dLbls>
          <c:xVal>
            <c:numRef>
              <c:f>'Volcano Plot'!$E$12:$E$13</c:f>
              <c:numCache/>
            </c:numRef>
          </c:xVal>
          <c:yVal>
            <c:numRef>
              <c:f>'Volcano Plot'!$B$12:$B$13</c:f>
              <c:numCache/>
            </c:numRef>
          </c:yVal>
          <c:smooth val="0"/>
        </c:ser>
        <c:ser>
          <c:idx val="4"/>
          <c:order val="4"/>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w="9525">
                <a:noFill/>
                <a:prstDash val="solid"/>
                <a:round/>
              </a:ln>
            </c:spPr>
          </c:marker>
          <c:dLbls>
            <c:numFmt formatCode="General" sourceLinked="1"/>
            <c:showLegendKey val="0"/>
            <c:showVal val="0"/>
            <c:showBubbleSize val="0"/>
            <c:showCatName val="0"/>
            <c:showSerName val="0"/>
            <c:showPercent val="0"/>
          </c:dLbls>
          <c:xVal>
            <c:numRef>
              <c:f>'Volcano Plot'!$D$12:$D$13</c:f>
              <c:numCache/>
            </c:numRef>
          </c:xVal>
          <c:yVal>
            <c:numRef>
              <c:f>'Volcano Plot'!$B$12:$B$13</c:f>
              <c:numCache/>
            </c:numRef>
          </c:yVal>
          <c:smooth val="0"/>
        </c:ser>
        <c:axId val="34429534"/>
        <c:axId val="41430351"/>
      </c:scatterChart>
      <c:valAx>
        <c:axId val="34429534"/>
        <c:scaling>
          <c:orientation val="minMax"/>
          <c:max val="10"/>
          <c:min val="-7"/>
        </c:scaling>
        <c:axPos val="t"/>
        <c:title>
          <c:tx>
            <c:rich>
              <a:bodyPr vert="horz" rot="0" anchor="ctr"/>
              <a:lstStyle/>
              <a:p>
                <a:pPr algn="ctr">
                  <a:defRPr/>
                </a:pPr>
                <a:r>
                  <a:rPr lang="en-US" cap="none" sz="1150" b="1" i="0" u="none" baseline="0">
                    <a:solidFill>
                      <a:srgbClr val="000000"/>
                    </a:solidFill>
                    <a:latin typeface="Arial"/>
                    <a:ea typeface="Arial"/>
                    <a:cs typeface="Arial"/>
                  </a:rPr>
                  <a:t>Log2(Fold Difference)</a:t>
                </a:r>
              </a:p>
            </c:rich>
          </c:tx>
          <c:layout>
            <c:manualLayout>
              <c:xMode val="edge"/>
              <c:yMode val="edge"/>
              <c:x val="0.3635"/>
              <c:y val="0.934"/>
            </c:manualLayout>
          </c:layout>
          <c:overlay val="0"/>
          <c:spPr>
            <a:noFill/>
            <a:ln w="25400">
              <a:noFill/>
            </a:ln>
          </c:spPr>
        </c:title>
        <c:delete val="0"/>
        <c:numFmt formatCode="0" sourceLinked="0"/>
        <c:majorTickMark val="out"/>
        <c:minorTickMark val="none"/>
        <c:tickLblPos val="nextTo"/>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41430351"/>
        <c:crosses val="max"/>
        <c:crossBetween val="midCat"/>
        <c:dispUnits/>
        <c:majorUnit val="2"/>
        <c:minorUnit val="0.2"/>
      </c:valAx>
      <c:valAx>
        <c:axId val="41430351"/>
        <c:scaling>
          <c:logBase val="10"/>
          <c:orientation val="maxMin"/>
        </c:scaling>
        <c:axPos val="l"/>
        <c:title>
          <c:tx>
            <c:rich>
              <a:bodyPr vert="horz" rot="-5400000" anchor="ctr"/>
              <a:lstStyle/>
              <a:p>
                <a:pPr algn="ctr">
                  <a:defRPr/>
                </a:pPr>
                <a:r>
                  <a:rPr lang="en-US" cap="none" sz="1150" b="1" i="0" u="none" baseline="0">
                    <a:solidFill>
                      <a:srgbClr val="000000"/>
                    </a:solidFill>
                    <a:latin typeface="Arial"/>
                    <a:ea typeface="Arial"/>
                    <a:cs typeface="Arial"/>
                  </a:rPr>
                  <a:t>p Value</a:t>
                </a:r>
              </a:p>
            </c:rich>
          </c:tx>
          <c:layout>
            <c:manualLayout>
              <c:xMode val="edge"/>
              <c:yMode val="edge"/>
              <c:x val="0.0085"/>
              <c:y val="0.405"/>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34429534"/>
        <c:crossesAt val="-7"/>
        <c:crossBetween val="midCat"/>
        <c:dispUnits/>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14</xdr:row>
      <xdr:rowOff>0</xdr:rowOff>
    </xdr:from>
    <xdr:to>
      <xdr:col>29</xdr:col>
      <xdr:colOff>9525</xdr:colOff>
      <xdr:row>31</xdr:row>
      <xdr:rowOff>19050</xdr:rowOff>
    </xdr:to>
    <xdr:graphicFrame>
      <xdr:nvGraphicFramePr>
        <xdr:cNvPr id="1029" name="Chart 5"/>
        <xdr:cNvGraphicFramePr/>
      </xdr:nvGraphicFramePr>
      <xdr:xfrm>
        <a:off x="7886700" y="2362200"/>
        <a:ext cx="5762625"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xdr:colOff>
      <xdr:row>11</xdr:row>
      <xdr:rowOff>152400</xdr:rowOff>
    </xdr:from>
    <xdr:to>
      <xdr:col>28</xdr:col>
      <xdr:colOff>352425</xdr:colOff>
      <xdr:row>28</xdr:row>
      <xdr:rowOff>152400</xdr:rowOff>
    </xdr:to>
    <xdr:graphicFrame>
      <xdr:nvGraphicFramePr>
        <xdr:cNvPr id="25601" name="Chart 1"/>
        <xdr:cNvGraphicFramePr/>
      </xdr:nvGraphicFramePr>
      <xdr:xfrm>
        <a:off x="7896225" y="2028825"/>
        <a:ext cx="5648325"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123825</xdr:colOff>
          <xdr:row>88</xdr:row>
          <xdr:rowOff>66675</xdr:rowOff>
        </xdr:from>
        <xdr:to>
          <xdr:col>10</xdr:col>
          <xdr:colOff>457200</xdr:colOff>
          <xdr:row>95</xdr:row>
          <xdr:rowOff>114300</xdr:rowOff>
        </xdr:to>
        <xdr:sp>
          <xdr:nvSpPr>
            <xdr:cNvPr id="1025" name="Object 1" hidden="1">
              <a:extLst xmlns:a="http://schemas.openxmlformats.org/drawingml/2006/main">
                <a:ext uri="{63B3BB69-23CF-44E3-9099-C40C66FF867C}">
                  <a14:compatExt spid="_x0000_s1025"/>
                </a:ext>
              </a:extLst>
            </xdr:cNvPr>
            <xdr:cNvSpPr/>
          </xdr:nvSpPr>
          <xdr:spPr>
            <a:xfrm xmlns:a="http://schemas.openxmlformats.org/drawingml/2006/main">
              <a:off x="123825" y="16830675"/>
              <a:ext cx="6810375" cy="1381125"/>
            </a:xfrm>
            <a:prstGeom xmlns:a="http://schemas.openxmlformats.org/drawingml/2006/main"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2</xdr:row>
      <xdr:rowOff>0</xdr:rowOff>
    </xdr:from>
    <xdr:to>
      <xdr:col>21</xdr:col>
      <xdr:colOff>466725</xdr:colOff>
      <xdr:row>36</xdr:row>
      <xdr:rowOff>76200</xdr:rowOff>
    </xdr:to>
    <xdr:sp>
      <xdr:nvSpPr>
        <xdr:cNvPr id="4" name="Rectangle 13"/>
        <xdr:cNvSpPr>
          <a:spLocks noChangeArrowheads="1"/>
        </xdr:cNvSpPr>
      </xdr:nvSpPr>
      <xdr:spPr>
        <a:xfrm>
          <a:off x="8258175" y="923925"/>
          <a:ext cx="5867400" cy="5619750"/>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r>
            <a:rPr lang="en-US" altLang="zh-CN" sz="1100" b="1">
              <a:latin typeface="+mn-lt"/>
              <a:ea typeface="+mn-ea"/>
              <a:cs typeface="+mn-cs"/>
            </a:rPr>
            <a:t>Notes:</a:t>
          </a:r>
          <a:r>
            <a:rPr lang="en-US" altLang="zh-CN" sz="1100">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Fold Change (Column H)</a:t>
          </a:r>
          <a:endParaRPr lang="zh-CN" altLang="zh-CN" sz="1100">
            <a:latin typeface="+mn-lt"/>
            <a:ea typeface="+mn-ea"/>
            <a:cs typeface="+mn-cs"/>
          </a:endParaRPr>
        </a:p>
        <a:p>
          <a:r>
            <a:rPr lang="en-US" altLang="zh-CN" sz="1100">
              <a:latin typeface="+mn-lt"/>
              <a:ea typeface="+mn-ea"/>
              <a:cs typeface="+mn-cs"/>
            </a:rPr>
            <a:t>The fold change is calculated using the normalized gene expression (2^(- ΔCt)) of the Test Sample (column F) divided by the normalized gene expression (2^(- ΔCt)) of the Control Sample (column G). </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P Values (Column I)</a:t>
          </a:r>
          <a:endParaRPr lang="zh-CN" altLang="zh-CN" sz="1100">
            <a:latin typeface="+mn-lt"/>
            <a:ea typeface="+mn-ea"/>
            <a:cs typeface="+mn-cs"/>
          </a:endParaRPr>
        </a:p>
        <a:p>
          <a:r>
            <a:rPr lang="en-US" altLang="zh-CN" sz="1100">
              <a:latin typeface="+mn-lt"/>
              <a:ea typeface="+mn-ea"/>
              <a:cs typeface="+mn-cs"/>
            </a:rPr>
            <a:t>The p values are calculated based on the Student’s t-test of the normalized gene expression values (2^(- ΔCt)) of each gene replicates in the Control Group and Test Group. </a:t>
          </a:r>
          <a:endParaRPr lang="zh-CN" altLang="zh-CN" sz="1100">
            <a:latin typeface="+mn-lt"/>
            <a:ea typeface="+mn-ea"/>
            <a:cs typeface="+mn-cs"/>
          </a:endParaRPr>
        </a:p>
        <a:p>
          <a:r>
            <a:rPr lang="en-US" altLang="zh-CN" sz="1100">
              <a:latin typeface="+mn-lt"/>
              <a:ea typeface="+mn-ea"/>
              <a:cs typeface="+mn-cs"/>
            </a:rPr>
            <a:t>p values less than 0.05 are indicated in red.</a:t>
          </a:r>
          <a:endParaRPr lang="zh-CN" altLang="zh-CN" sz="1100">
            <a:latin typeface="+mn-lt"/>
            <a:ea typeface="+mn-ea"/>
            <a:cs typeface="+mn-cs"/>
          </a:endParaRPr>
        </a:p>
        <a:p>
          <a:r>
            <a:rPr lang="en-US" altLang="zh-CN" sz="1100" b="1">
              <a:latin typeface="+mn-lt"/>
              <a:ea typeface="+mn-ea"/>
              <a:cs typeface="+mn-cs"/>
            </a:rPr>
            <a:t>Fold Up- or Down-Regulation (Column J)</a:t>
          </a:r>
          <a:endParaRPr lang="zh-CN" altLang="zh-CN" sz="1100">
            <a:latin typeface="+mn-lt"/>
            <a:ea typeface="+mn-ea"/>
            <a:cs typeface="+mn-cs"/>
          </a:endParaRPr>
        </a:p>
        <a:p>
          <a:r>
            <a:rPr lang="en-US" altLang="zh-CN" sz="1100">
              <a:latin typeface="+mn-lt"/>
              <a:ea typeface="+mn-ea"/>
              <a:cs typeface="+mn-cs"/>
            </a:rPr>
            <a:t>The fold-regulation represents the biological meaning of the fold-change:</a:t>
          </a:r>
          <a:endParaRPr lang="zh-CN" altLang="zh-CN" sz="1100">
            <a:latin typeface="+mn-lt"/>
            <a:ea typeface="+mn-ea"/>
            <a:cs typeface="+mn-cs"/>
          </a:endParaRPr>
        </a:p>
        <a:p>
          <a:pPr lvl="0"/>
          <a:r>
            <a:rPr lang="en-US" altLang="zh-CN" sz="1100">
              <a:latin typeface="+mn-lt"/>
              <a:ea typeface="+mn-ea"/>
              <a:cs typeface="+mn-cs"/>
            </a:rPr>
            <a:t>If the fold-change (column H) equals to 1, it means there is no up- or down-regulation. </a:t>
          </a:r>
          <a:endParaRPr lang="zh-CN" altLang="zh-CN" sz="1100">
            <a:latin typeface="+mn-lt"/>
            <a:ea typeface="+mn-ea"/>
            <a:cs typeface="+mn-cs"/>
          </a:endParaRPr>
        </a:p>
        <a:p>
          <a:pPr lvl="0"/>
          <a:r>
            <a:rPr lang="en-US" altLang="zh-CN" sz="1100">
              <a:latin typeface="+mn-lt"/>
              <a:ea typeface="+mn-ea"/>
              <a:cs typeface="+mn-cs"/>
            </a:rPr>
            <a:t>If the fold-change is greater than 1, it indicates up-regulation. The up-regulation value (column J) is the same as the fold-change value (column H). </a:t>
          </a:r>
          <a:endParaRPr lang="zh-CN" altLang="zh-CN" sz="1100">
            <a:latin typeface="+mn-lt"/>
            <a:ea typeface="+mn-ea"/>
            <a:cs typeface="+mn-cs"/>
          </a:endParaRPr>
        </a:p>
        <a:p>
          <a:pPr lvl="0"/>
          <a:r>
            <a:rPr lang="en-US" altLang="zh-CN" sz="1100">
              <a:latin typeface="+mn-lt"/>
              <a:ea typeface="+mn-ea"/>
              <a:cs typeface="+mn-cs"/>
            </a:rPr>
            <a:t>If the fold-change is less than 1, it indicates down-regulation. The down-regulation value is the negative inverse of the fold-change value. </a:t>
          </a:r>
          <a:endParaRPr lang="zh-CN" altLang="zh-CN" sz="1100">
            <a:latin typeface="+mn-lt"/>
            <a:ea typeface="+mn-ea"/>
            <a:cs typeface="+mn-cs"/>
          </a:endParaRPr>
        </a:p>
        <a:p>
          <a:r>
            <a:rPr lang="en-US" altLang="zh-CN" sz="1100">
              <a:latin typeface="+mn-lt"/>
              <a:ea typeface="+mn-ea"/>
              <a:cs typeface="+mn-cs"/>
            </a:rPr>
            <a:t>The fold-change and fold-regulation greater than 2 are labeled in red. </a:t>
          </a:r>
          <a:endParaRPr lang="zh-CN" altLang="zh-CN" sz="1100">
            <a:latin typeface="+mn-lt"/>
            <a:ea typeface="+mn-ea"/>
            <a:cs typeface="+mn-cs"/>
          </a:endParaRPr>
        </a:p>
        <a:p>
          <a:r>
            <a:rPr lang="en-US" altLang="zh-CN" sz="1100">
              <a:latin typeface="+mn-lt"/>
              <a:ea typeface="+mn-ea"/>
              <a:cs typeface="+mn-cs"/>
            </a:rPr>
            <a:t>The fold-change less than 0.5 and fold-regulation less than -2 are labeled in blue.</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Comments (Column K)</a:t>
          </a:r>
          <a:endParaRPr lang="zh-CN" altLang="zh-CN" sz="1100">
            <a:latin typeface="+mn-lt"/>
            <a:ea typeface="+mn-ea"/>
            <a:cs typeface="+mn-cs"/>
          </a:endParaRPr>
        </a:p>
        <a:p>
          <a:r>
            <a:rPr lang="en-US" altLang="zh-CN" sz="1100" b="1">
              <a:latin typeface="+mn-lt"/>
              <a:ea typeface="+mn-ea"/>
              <a:cs typeface="+mn-cs"/>
            </a:rPr>
            <a:t>OKAY: </a:t>
          </a:r>
          <a:r>
            <a:rPr lang="en-US" altLang="zh-CN" sz="1100">
              <a:latin typeface="+mn-lt"/>
              <a:ea typeface="+mn-ea"/>
              <a:cs typeface="+mn-cs"/>
            </a:rPr>
            <a:t>This gene’s average Ct value is 30 or less for both Control and Test Samples. </a:t>
          </a:r>
          <a:endParaRPr lang="zh-CN" altLang="zh-CN" sz="1100">
            <a:latin typeface="+mn-lt"/>
            <a:ea typeface="+mn-ea"/>
            <a:cs typeface="+mn-cs"/>
          </a:endParaRPr>
        </a:p>
        <a:p>
          <a:r>
            <a:rPr lang="en-US" altLang="zh-CN" sz="1100" b="1">
              <a:latin typeface="+mn-lt"/>
              <a:ea typeface="+mn-ea"/>
              <a:cs typeface="+mn-cs"/>
            </a:rPr>
            <a:t>TYPE 1: </a:t>
          </a:r>
          <a:r>
            <a:rPr lang="en-US" altLang="zh-CN" sz="1100">
              <a:latin typeface="+mn-lt"/>
              <a:ea typeface="+mn-ea"/>
              <a:cs typeface="+mn-cs"/>
            </a:rPr>
            <a:t>This gene’s average Ct value is relatively high (&gt;30) in one of the sample types (Control or Test) but low in the other (Test or Control), suggesting its low expression in one of the two sample types may impact the fold-change calculation.  Its fold-change may have greater variations if p value is &gt; 0.05. Therefore, it is important to validate the result by using a sufficient number of biological replicates. </a:t>
          </a:r>
          <a:endParaRPr lang="zh-CN" altLang="zh-CN" sz="1100">
            <a:latin typeface="+mn-lt"/>
            <a:ea typeface="+mn-ea"/>
            <a:cs typeface="+mn-cs"/>
          </a:endParaRPr>
        </a:p>
        <a:p>
          <a:r>
            <a:rPr lang="en-US" altLang="zh-CN" sz="1100" b="1">
              <a:latin typeface="+mn-lt"/>
              <a:ea typeface="+mn-ea"/>
              <a:cs typeface="+mn-cs"/>
            </a:rPr>
            <a:t>TYPE 2: </a:t>
          </a:r>
          <a:r>
            <a:rPr lang="en-US" altLang="zh-CN" sz="1100">
              <a:latin typeface="+mn-lt"/>
              <a:ea typeface="+mn-ea"/>
              <a:cs typeface="+mn-cs"/>
            </a:rPr>
            <a:t>This gene’s average Ct value is relatively high (&gt; 30) in both Control and Test Samples, meaning low expression in both samples. The p-value of the fold-change is either unavailable or &gt; 0.05, suggesting greater variations. Therefore, it is important to validate the result by using a sufficient number of biological replicates.</a:t>
          </a:r>
          <a:endParaRPr lang="zh-CN" altLang="zh-CN" sz="1100">
            <a:latin typeface="+mn-lt"/>
            <a:ea typeface="+mn-ea"/>
            <a:cs typeface="+mn-cs"/>
          </a:endParaRPr>
        </a:p>
        <a:p>
          <a:r>
            <a:rPr lang="en-US" altLang="zh-CN" sz="1100" b="1">
              <a:latin typeface="+mn-lt"/>
              <a:ea typeface="+mn-ea"/>
              <a:cs typeface="+mn-cs"/>
            </a:rPr>
            <a:t>TYPE 3: </a:t>
          </a:r>
          <a:r>
            <a:rPr lang="en-US" altLang="zh-CN" sz="1100">
              <a:latin typeface="+mn-lt"/>
              <a:ea typeface="+mn-ea"/>
              <a:cs typeface="+mn-cs"/>
            </a:rPr>
            <a:t>This gene’s average Ct value is either undetermined or &gt; 35 (defined cut-off by default) in both Control and Test Samples, meaning its expression was undetectable.  The fold-change calculation is either erroneous or un-interpretable.</a:t>
          </a:r>
          <a:endParaRPr lang="zh-CN" altLang="zh-CN" sz="1100">
            <a:latin typeface="+mn-lt"/>
            <a:ea typeface="+mn-ea"/>
            <a:cs typeface="+mn-cs"/>
          </a:endParaRPr>
        </a:p>
        <a:p>
          <a:r>
            <a:rPr lang="en-US" altLang="zh-CN" sz="1100">
              <a:latin typeface="+mn-lt"/>
              <a:ea typeface="+mn-ea"/>
              <a:cs typeface="+mn-cs"/>
            </a:rPr>
            <a:t> </a:t>
          </a:r>
          <a:endParaRPr lang="zh-CN" altLang="zh-CN" sz="1100">
            <a:latin typeface="+mn-lt"/>
            <a:ea typeface="+mn-ea"/>
            <a:cs typeface="+mn-cs"/>
          </a:endParaRPr>
        </a:p>
        <a:p>
          <a:pPr algn="l" rtl="0">
            <a:defRPr sz="1000"/>
          </a:pPr>
          <a:endParaRPr lang="en-US" altLang="zh-CN" sz="1000" b="0" i="0" u="none" strike="noStrike" baseline="0">
            <a:solidFill>
              <a:srgbClr val="000000"/>
            </a:solidFill>
            <a:latin typeface="Arial" panose="020B0604020202020204"/>
            <a:cs typeface="Arial" panose="020B0604020202020204"/>
          </a:endParaRP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0.31175</cdr:x>
      <cdr:y>0.07025</cdr:y>
    </cdr:from>
    <cdr:to>
      <cdr:x>0.43375</cdr:x>
      <cdr:y>0.108</cdr:y>
    </cdr:to>
    <cdr:sp>
      <cdr:nvSpPr>
        <cdr:cNvPr id="2" name="矩形 1"/>
        <cdr:cNvSpPr/>
      </cdr:nvSpPr>
      <cdr:spPr>
        <a:xfrm>
          <a:off x="2667000" y="409575"/>
          <a:ext cx="1047750" cy="21907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Test Sample</a:t>
          </a:r>
          <a:endParaRPr lang="en-US" altLang="zh-CN" sz="1200" b="1" i="0" u="none" strike="noStrike" baseline="0">
            <a:solidFill>
              <a:srgbClr val="000000"/>
            </a:solidFill>
            <a:latin typeface="Arial" panose="020B0604020202020204"/>
            <a:cs typeface="Arial" panose="020B0604020202020204"/>
          </a:endParaRPr>
        </a:p>
      </cdr:txBody>
    </cdr:sp>
  </cdr:relSizeAnchor>
  <cdr:relSizeAnchor xmlns:cdr="http://schemas.openxmlformats.org/drawingml/2006/chartDrawing">
    <cdr:from>
      <cdr:x>0.37825</cdr:x>
      <cdr:y>0.66525</cdr:y>
    </cdr:from>
    <cdr:to>
      <cdr:x>0.53</cdr:x>
      <cdr:y>0.703</cdr:y>
    </cdr:to>
    <cdr:sp>
      <cdr:nvSpPr>
        <cdr:cNvPr id="3" name="矩形 2"/>
        <cdr:cNvSpPr/>
      </cdr:nvSpPr>
      <cdr:spPr>
        <a:xfrm>
          <a:off x="3238500" y="3876675"/>
          <a:ext cx="1304925" cy="21907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Control Sample</a:t>
          </a:r>
          <a:endParaRPr lang="en-US" altLang="zh-CN" sz="1200" b="1" i="0" u="none" strike="noStrike" baseline="0">
            <a:solidFill>
              <a:srgbClr val="000000"/>
            </a:solidFill>
            <a:latin typeface="Arial" panose="020B0604020202020204"/>
            <a:cs typeface="Arial" panose="020B0604020202020204"/>
          </a:endParaRP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12</xdr:col>
      <xdr:colOff>352425</xdr:colOff>
      <xdr:row>36</xdr:row>
      <xdr:rowOff>9525</xdr:rowOff>
    </xdr:to>
    <xdr:graphicFrame>
      <xdr:nvGraphicFramePr>
        <xdr:cNvPr id="2" name="图表 1"/>
        <xdr:cNvGraphicFramePr/>
      </xdr:nvGraphicFramePr>
      <xdr:xfrm>
        <a:off x="0" y="0"/>
        <a:ext cx="8582025" cy="58388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7</xdr:col>
      <xdr:colOff>314325</xdr:colOff>
      <xdr:row>27</xdr:row>
      <xdr:rowOff>95250</xdr:rowOff>
    </xdr:to>
    <xdr:graphicFrame>
      <xdr:nvGraphicFramePr>
        <xdr:cNvPr id="27649" name="Chart 1"/>
        <xdr:cNvGraphicFramePr/>
      </xdr:nvGraphicFramePr>
      <xdr:xfrm>
        <a:off x="0" y="1333500"/>
        <a:ext cx="5715000" cy="44767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9525</xdr:rowOff>
    </xdr:from>
    <xdr:to>
      <xdr:col>8</xdr:col>
      <xdr:colOff>504825</xdr:colOff>
      <xdr:row>29</xdr:row>
      <xdr:rowOff>47625</xdr:rowOff>
    </xdr:to>
    <xdr:graphicFrame>
      <xdr:nvGraphicFramePr>
        <xdr:cNvPr id="28673" name="Chart 1"/>
        <xdr:cNvGraphicFramePr/>
      </xdr:nvGraphicFramePr>
      <xdr:xfrm>
        <a:off x="0" y="1533525"/>
        <a:ext cx="5686425" cy="4610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upiter\access\ProductionNotebook\Others\JP's%20experiment\PCR%20Array%20Plate\OligoArray_MCTF+Thymus\MCTF(T+B)_OHS021-20040903-su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Image"/>
      <sheetName val="Consistency"/>
      <sheetName val="GeneInfo_New-old"/>
      <sheetName val="newLot"/>
      <sheetName val="oldLo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4" Type="http://schemas.openxmlformats.org/officeDocument/2006/relationships/image" Target="../media/image1.emf" /><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L40"/>
  <sheetViews>
    <sheetView workbookViewId="0" topLeftCell="A1">
      <pane ySplit="1" topLeftCell="A2" activePane="bottomLeft" state="frozen"/>
      <selection pane="bottomLeft" activeCell="M33" sqref="M33"/>
    </sheetView>
  </sheetViews>
  <sheetFormatPr defaultColWidth="9.00390625" defaultRowHeight="12.75"/>
  <cols>
    <col min="1" max="1" width="3.28125" style="0" customWidth="1"/>
    <col min="2" max="2" width="14.00390625" style="0" customWidth="1"/>
    <col min="3" max="3" width="15.8515625" style="0" customWidth="1"/>
    <col min="4" max="4" width="14.421875" style="0" customWidth="1"/>
    <col min="5" max="5" width="14.00390625" style="0" customWidth="1"/>
    <col min="6" max="8" width="9.7109375" style="0" customWidth="1"/>
    <col min="9" max="9" width="12.57421875" style="0" customWidth="1"/>
    <col min="10" max="13" width="9.7109375" style="0" customWidth="1"/>
  </cols>
  <sheetData>
    <row r="1" ht="13.5"/>
    <row r="2" spans="1:12" ht="15.95" customHeight="1">
      <c r="A2" s="169" t="s">
        <v>0</v>
      </c>
      <c r="B2" s="170"/>
      <c r="C2" s="170"/>
      <c r="D2" s="170"/>
      <c r="E2" s="170"/>
      <c r="F2" s="170"/>
      <c r="G2" s="170"/>
      <c r="H2" s="170"/>
      <c r="I2" s="170"/>
      <c r="J2" s="170"/>
      <c r="K2" s="170"/>
      <c r="L2" s="175"/>
    </row>
    <row r="3" spans="1:12" ht="15.95" customHeight="1">
      <c r="A3" s="171"/>
      <c r="B3" s="172"/>
      <c r="C3" s="172"/>
      <c r="D3" s="172"/>
      <c r="E3" s="172"/>
      <c r="F3" s="172"/>
      <c r="G3" s="172"/>
      <c r="H3" s="172"/>
      <c r="I3" s="172"/>
      <c r="J3" s="172"/>
      <c r="K3" s="172"/>
      <c r="L3" s="176"/>
    </row>
    <row r="4" spans="1:12" ht="15.95" customHeight="1">
      <c r="A4" s="171"/>
      <c r="B4" s="172"/>
      <c r="C4" s="172"/>
      <c r="D4" s="172"/>
      <c r="E4" s="172"/>
      <c r="F4" s="172"/>
      <c r="G4" s="172"/>
      <c r="H4" s="172"/>
      <c r="I4" s="172"/>
      <c r="J4" s="172"/>
      <c r="K4" s="172"/>
      <c r="L4" s="176"/>
    </row>
    <row r="5" spans="1:12" ht="15.95" customHeight="1">
      <c r="A5" s="171"/>
      <c r="B5" s="172"/>
      <c r="C5" s="172"/>
      <c r="D5" s="172"/>
      <c r="E5" s="172"/>
      <c r="F5" s="172"/>
      <c r="G5" s="172"/>
      <c r="H5" s="172"/>
      <c r="I5" s="172"/>
      <c r="J5" s="172"/>
      <c r="K5" s="172"/>
      <c r="L5" s="176"/>
    </row>
    <row r="6" spans="1:12" ht="15.95" customHeight="1">
      <c r="A6" s="171"/>
      <c r="B6" s="172"/>
      <c r="C6" s="172"/>
      <c r="D6" s="172"/>
      <c r="E6" s="172"/>
      <c r="F6" s="172"/>
      <c r="G6" s="172"/>
      <c r="H6" s="172"/>
      <c r="I6" s="172"/>
      <c r="J6" s="172"/>
      <c r="K6" s="172"/>
      <c r="L6" s="176"/>
    </row>
    <row r="7" spans="1:12" ht="15.95" customHeight="1">
      <c r="A7" s="171"/>
      <c r="B7" s="172"/>
      <c r="C7" s="172"/>
      <c r="D7" s="172"/>
      <c r="E7" s="172"/>
      <c r="F7" s="172"/>
      <c r="G7" s="172"/>
      <c r="H7" s="172"/>
      <c r="I7" s="172"/>
      <c r="J7" s="172"/>
      <c r="K7" s="172"/>
      <c r="L7" s="176"/>
    </row>
    <row r="8" spans="1:12" ht="15.95" customHeight="1">
      <c r="A8" s="171"/>
      <c r="B8" s="172"/>
      <c r="C8" s="172"/>
      <c r="D8" s="172"/>
      <c r="E8" s="172"/>
      <c r="F8" s="172"/>
      <c r="G8" s="172"/>
      <c r="H8" s="172"/>
      <c r="I8" s="172"/>
      <c r="J8" s="172"/>
      <c r="K8" s="172"/>
      <c r="L8" s="176"/>
    </row>
    <row r="9" spans="1:12" ht="15.95" customHeight="1">
      <c r="A9" s="171"/>
      <c r="B9" s="172"/>
      <c r="C9" s="172"/>
      <c r="D9" s="172"/>
      <c r="E9" s="172"/>
      <c r="F9" s="172"/>
      <c r="G9" s="172"/>
      <c r="H9" s="172"/>
      <c r="I9" s="172"/>
      <c r="J9" s="172"/>
      <c r="K9" s="172"/>
      <c r="L9" s="176"/>
    </row>
    <row r="10" spans="1:12" ht="15.95" customHeight="1">
      <c r="A10" s="171"/>
      <c r="B10" s="172"/>
      <c r="C10" s="172"/>
      <c r="D10" s="172"/>
      <c r="E10" s="172"/>
      <c r="F10" s="172"/>
      <c r="G10" s="172"/>
      <c r="H10" s="172"/>
      <c r="I10" s="172"/>
      <c r="J10" s="172"/>
      <c r="K10" s="172"/>
      <c r="L10" s="176"/>
    </row>
    <row r="11" spans="1:12" ht="15.95" customHeight="1">
      <c r="A11" s="171"/>
      <c r="B11" s="172"/>
      <c r="C11" s="172"/>
      <c r="D11" s="172"/>
      <c r="E11" s="172"/>
      <c r="F11" s="172"/>
      <c r="G11" s="172"/>
      <c r="H11" s="172"/>
      <c r="I11" s="172"/>
      <c r="J11" s="172"/>
      <c r="K11" s="172"/>
      <c r="L11" s="176"/>
    </row>
    <row r="12" spans="1:12" ht="15.95" customHeight="1">
      <c r="A12" s="171"/>
      <c r="B12" s="172"/>
      <c r="C12" s="172"/>
      <c r="D12" s="172"/>
      <c r="E12" s="172"/>
      <c r="F12" s="172"/>
      <c r="G12" s="172"/>
      <c r="H12" s="172"/>
      <c r="I12" s="172"/>
      <c r="J12" s="172"/>
      <c r="K12" s="172"/>
      <c r="L12" s="176"/>
    </row>
    <row r="13" spans="1:12" ht="15.95" customHeight="1">
      <c r="A13" s="171"/>
      <c r="B13" s="172"/>
      <c r="C13" s="172"/>
      <c r="D13" s="172"/>
      <c r="E13" s="172"/>
      <c r="F13" s="172"/>
      <c r="G13" s="172"/>
      <c r="H13" s="172"/>
      <c r="I13" s="172"/>
      <c r="J13" s="172"/>
      <c r="K13" s="172"/>
      <c r="L13" s="176"/>
    </row>
    <row r="14" spans="1:12" ht="15.95" customHeight="1">
      <c r="A14" s="171"/>
      <c r="B14" s="172"/>
      <c r="C14" s="172"/>
      <c r="D14" s="172"/>
      <c r="E14" s="172"/>
      <c r="F14" s="172"/>
      <c r="G14" s="172"/>
      <c r="H14" s="172"/>
      <c r="I14" s="172"/>
      <c r="J14" s="172"/>
      <c r="K14" s="172"/>
      <c r="L14" s="176"/>
    </row>
    <row r="15" spans="1:12" ht="15.95" customHeight="1">
      <c r="A15" s="171"/>
      <c r="B15" s="172"/>
      <c r="C15" s="172"/>
      <c r="D15" s="172"/>
      <c r="E15" s="172"/>
      <c r="F15" s="172"/>
      <c r="G15" s="172"/>
      <c r="H15" s="172"/>
      <c r="I15" s="172"/>
      <c r="J15" s="172"/>
      <c r="K15" s="172"/>
      <c r="L15" s="176"/>
    </row>
    <row r="16" spans="1:12" ht="15.95" customHeight="1">
      <c r="A16" s="171"/>
      <c r="B16" s="172"/>
      <c r="C16" s="172"/>
      <c r="D16" s="172"/>
      <c r="E16" s="172"/>
      <c r="F16" s="172"/>
      <c r="G16" s="172"/>
      <c r="H16" s="172"/>
      <c r="I16" s="172"/>
      <c r="J16" s="172"/>
      <c r="K16" s="172"/>
      <c r="L16" s="176"/>
    </row>
    <row r="17" spans="1:12" ht="15.95" customHeight="1">
      <c r="A17" s="171"/>
      <c r="B17" s="172"/>
      <c r="C17" s="172"/>
      <c r="D17" s="172"/>
      <c r="E17" s="172"/>
      <c r="F17" s="172"/>
      <c r="G17" s="172"/>
      <c r="H17" s="172"/>
      <c r="I17" s="172"/>
      <c r="J17" s="172"/>
      <c r="K17" s="172"/>
      <c r="L17" s="176"/>
    </row>
    <row r="18" spans="1:12" ht="15.95" customHeight="1">
      <c r="A18" s="171"/>
      <c r="B18" s="172"/>
      <c r="C18" s="172"/>
      <c r="D18" s="172"/>
      <c r="E18" s="172"/>
      <c r="F18" s="172"/>
      <c r="G18" s="172"/>
      <c r="H18" s="172"/>
      <c r="I18" s="172"/>
      <c r="J18" s="172"/>
      <c r="K18" s="172"/>
      <c r="L18" s="176"/>
    </row>
    <row r="19" spans="1:12" ht="15.95" customHeight="1">
      <c r="A19" s="171"/>
      <c r="B19" s="172"/>
      <c r="C19" s="172"/>
      <c r="D19" s="172"/>
      <c r="E19" s="172"/>
      <c r="F19" s="172"/>
      <c r="G19" s="172"/>
      <c r="H19" s="172"/>
      <c r="I19" s="172"/>
      <c r="J19" s="172"/>
      <c r="K19" s="172"/>
      <c r="L19" s="176"/>
    </row>
    <row r="20" spans="1:12" ht="15.95" customHeight="1">
      <c r="A20" s="171"/>
      <c r="B20" s="172"/>
      <c r="C20" s="172"/>
      <c r="D20" s="172"/>
      <c r="E20" s="172"/>
      <c r="F20" s="172"/>
      <c r="G20" s="172"/>
      <c r="H20" s="172"/>
      <c r="I20" s="172"/>
      <c r="J20" s="172"/>
      <c r="K20" s="172"/>
      <c r="L20" s="176"/>
    </row>
    <row r="21" spans="1:12" ht="15.95" customHeight="1">
      <c r="A21" s="171"/>
      <c r="B21" s="172"/>
      <c r="C21" s="172"/>
      <c r="D21" s="172"/>
      <c r="E21" s="172"/>
      <c r="F21" s="172"/>
      <c r="G21" s="172"/>
      <c r="H21" s="172"/>
      <c r="I21" s="172"/>
      <c r="J21" s="172"/>
      <c r="K21" s="172"/>
      <c r="L21" s="176"/>
    </row>
    <row r="22" spans="1:12" ht="15.95" customHeight="1">
      <c r="A22" s="171"/>
      <c r="B22" s="172"/>
      <c r="C22" s="172"/>
      <c r="D22" s="172"/>
      <c r="E22" s="172"/>
      <c r="F22" s="172"/>
      <c r="G22" s="172"/>
      <c r="H22" s="172"/>
      <c r="I22" s="172"/>
      <c r="J22" s="172"/>
      <c r="K22" s="172"/>
      <c r="L22" s="176"/>
    </row>
    <row r="23" spans="1:12" ht="15.95" customHeight="1">
      <c r="A23" s="171"/>
      <c r="B23" s="172"/>
      <c r="C23" s="172"/>
      <c r="D23" s="172"/>
      <c r="E23" s="172"/>
      <c r="F23" s="172"/>
      <c r="G23" s="172"/>
      <c r="H23" s="172"/>
      <c r="I23" s="172"/>
      <c r="J23" s="172"/>
      <c r="K23" s="172"/>
      <c r="L23" s="176"/>
    </row>
    <row r="24" spans="1:12" ht="15.95" customHeight="1">
      <c r="A24" s="171"/>
      <c r="B24" s="172"/>
      <c r="C24" s="172"/>
      <c r="D24" s="172"/>
      <c r="E24" s="172"/>
      <c r="F24" s="172"/>
      <c r="G24" s="172"/>
      <c r="H24" s="172"/>
      <c r="I24" s="172"/>
      <c r="J24" s="172"/>
      <c r="K24" s="172"/>
      <c r="L24" s="176"/>
    </row>
    <row r="25" spans="1:12" ht="15.95" customHeight="1">
      <c r="A25" s="171"/>
      <c r="B25" s="172"/>
      <c r="C25" s="172"/>
      <c r="D25" s="172"/>
      <c r="E25" s="172"/>
      <c r="F25" s="172"/>
      <c r="G25" s="172"/>
      <c r="H25" s="172"/>
      <c r="I25" s="172"/>
      <c r="J25" s="172"/>
      <c r="K25" s="172"/>
      <c r="L25" s="176"/>
    </row>
    <row r="26" spans="1:12" ht="15.95" customHeight="1">
      <c r="A26" s="171"/>
      <c r="B26" s="172"/>
      <c r="C26" s="172"/>
      <c r="D26" s="172"/>
      <c r="E26" s="172"/>
      <c r="F26" s="172"/>
      <c r="G26" s="172"/>
      <c r="H26" s="172"/>
      <c r="I26" s="172"/>
      <c r="J26" s="172"/>
      <c r="K26" s="172"/>
      <c r="L26" s="176"/>
    </row>
    <row r="27" spans="1:12" ht="15.95" customHeight="1">
      <c r="A27" s="171"/>
      <c r="B27" s="172"/>
      <c r="C27" s="172"/>
      <c r="D27" s="172"/>
      <c r="E27" s="172"/>
      <c r="F27" s="172"/>
      <c r="G27" s="172"/>
      <c r="H27" s="172"/>
      <c r="I27" s="172"/>
      <c r="J27" s="172"/>
      <c r="K27" s="172"/>
      <c r="L27" s="176"/>
    </row>
    <row r="28" spans="1:12" ht="15.95" customHeight="1">
      <c r="A28" s="171"/>
      <c r="B28" s="172"/>
      <c r="C28" s="172"/>
      <c r="D28" s="172"/>
      <c r="E28" s="172"/>
      <c r="F28" s="172"/>
      <c r="G28" s="172"/>
      <c r="H28" s="172"/>
      <c r="I28" s="172"/>
      <c r="J28" s="172"/>
      <c r="K28" s="172"/>
      <c r="L28" s="176"/>
    </row>
    <row r="29" spans="1:12" ht="15.95" customHeight="1">
      <c r="A29" s="171"/>
      <c r="B29" s="172"/>
      <c r="C29" s="172"/>
      <c r="D29" s="172"/>
      <c r="E29" s="172"/>
      <c r="F29" s="172"/>
      <c r="G29" s="172"/>
      <c r="H29" s="172"/>
      <c r="I29" s="172"/>
      <c r="J29" s="172"/>
      <c r="K29" s="172"/>
      <c r="L29" s="176"/>
    </row>
    <row r="30" spans="1:12" ht="15.95" customHeight="1">
      <c r="A30" s="171"/>
      <c r="B30" s="172"/>
      <c r="C30" s="172"/>
      <c r="D30" s="172"/>
      <c r="E30" s="172"/>
      <c r="F30" s="172"/>
      <c r="G30" s="172"/>
      <c r="H30" s="172"/>
      <c r="I30" s="172"/>
      <c r="J30" s="172"/>
      <c r="K30" s="172"/>
      <c r="L30" s="176"/>
    </row>
    <row r="31" spans="1:12" ht="15.95" customHeight="1">
      <c r="A31" s="171"/>
      <c r="B31" s="172"/>
      <c r="C31" s="172"/>
      <c r="D31" s="172"/>
      <c r="E31" s="172"/>
      <c r="F31" s="172"/>
      <c r="G31" s="172"/>
      <c r="H31" s="172"/>
      <c r="I31" s="172"/>
      <c r="J31" s="172"/>
      <c r="K31" s="172"/>
      <c r="L31" s="176"/>
    </row>
    <row r="32" spans="1:12" ht="15.95" customHeight="1">
      <c r="A32" s="171"/>
      <c r="B32" s="172"/>
      <c r="C32" s="172"/>
      <c r="D32" s="172"/>
      <c r="E32" s="172"/>
      <c r="F32" s="172"/>
      <c r="G32" s="172"/>
      <c r="H32" s="172"/>
      <c r="I32" s="172"/>
      <c r="J32" s="172"/>
      <c r="K32" s="172"/>
      <c r="L32" s="176"/>
    </row>
    <row r="33" spans="1:12" ht="15.95" customHeight="1">
      <c r="A33" s="171"/>
      <c r="B33" s="172"/>
      <c r="C33" s="172"/>
      <c r="D33" s="172"/>
      <c r="E33" s="172"/>
      <c r="F33" s="172"/>
      <c r="G33" s="172"/>
      <c r="H33" s="172"/>
      <c r="I33" s="172"/>
      <c r="J33" s="172"/>
      <c r="K33" s="172"/>
      <c r="L33" s="176"/>
    </row>
    <row r="34" spans="1:12" ht="15.95" customHeight="1">
      <c r="A34" s="171"/>
      <c r="B34" s="172"/>
      <c r="C34" s="172"/>
      <c r="D34" s="172"/>
      <c r="E34" s="172"/>
      <c r="F34" s="172"/>
      <c r="G34" s="172"/>
      <c r="H34" s="172"/>
      <c r="I34" s="172"/>
      <c r="J34" s="172"/>
      <c r="K34" s="172"/>
      <c r="L34" s="176"/>
    </row>
    <row r="35" spans="1:12" ht="15.95" customHeight="1">
      <c r="A35" s="171"/>
      <c r="B35" s="172"/>
      <c r="C35" s="172"/>
      <c r="D35" s="172"/>
      <c r="E35" s="172"/>
      <c r="F35" s="172"/>
      <c r="G35" s="172"/>
      <c r="H35" s="172"/>
      <c r="I35" s="172"/>
      <c r="J35" s="172"/>
      <c r="K35" s="172"/>
      <c r="L35" s="176"/>
    </row>
    <row r="36" spans="1:12" ht="15.95" customHeight="1">
      <c r="A36" s="171"/>
      <c r="B36" s="172"/>
      <c r="C36" s="172"/>
      <c r="D36" s="172"/>
      <c r="E36" s="172"/>
      <c r="F36" s="172"/>
      <c r="G36" s="172"/>
      <c r="H36" s="172"/>
      <c r="I36" s="172"/>
      <c r="J36" s="172"/>
      <c r="K36" s="172"/>
      <c r="L36" s="176"/>
    </row>
    <row r="37" spans="1:12" ht="15.95" customHeight="1">
      <c r="A37" s="171"/>
      <c r="B37" s="172"/>
      <c r="C37" s="172"/>
      <c r="D37" s="172"/>
      <c r="E37" s="172"/>
      <c r="F37" s="172"/>
      <c r="G37" s="172"/>
      <c r="H37" s="172"/>
      <c r="I37" s="172"/>
      <c r="J37" s="172"/>
      <c r="K37" s="172"/>
      <c r="L37" s="176"/>
    </row>
    <row r="38" spans="1:12" ht="15.95" customHeight="1">
      <c r="A38" s="171"/>
      <c r="B38" s="172"/>
      <c r="C38" s="172"/>
      <c r="D38" s="172"/>
      <c r="E38" s="172"/>
      <c r="F38" s="172"/>
      <c r="G38" s="172"/>
      <c r="H38" s="172"/>
      <c r="I38" s="172"/>
      <c r="J38" s="172"/>
      <c r="K38" s="172"/>
      <c r="L38" s="176"/>
    </row>
    <row r="39" spans="1:12" ht="15.95" customHeight="1">
      <c r="A39" s="171"/>
      <c r="B39" s="172"/>
      <c r="C39" s="172"/>
      <c r="D39" s="172"/>
      <c r="E39" s="172"/>
      <c r="F39" s="172"/>
      <c r="G39" s="172"/>
      <c r="H39" s="172"/>
      <c r="I39" s="172"/>
      <c r="J39" s="172"/>
      <c r="K39" s="172"/>
      <c r="L39" s="176"/>
    </row>
    <row r="40" spans="1:12" ht="15.95" customHeight="1">
      <c r="A40" s="173"/>
      <c r="B40" s="174"/>
      <c r="C40" s="174"/>
      <c r="D40" s="174"/>
      <c r="E40" s="174"/>
      <c r="F40" s="174"/>
      <c r="G40" s="174"/>
      <c r="H40" s="174"/>
      <c r="I40" s="174"/>
      <c r="J40" s="174"/>
      <c r="K40" s="174"/>
      <c r="L40" s="177"/>
    </row>
  </sheetData>
  <mergeCells count="1">
    <mergeCell ref="A2:L40"/>
  </mergeCells>
  <printOptions/>
  <pageMargins left="0.75" right="0.75" top="1" bottom="1" header="0.5" footer="0.5"/>
  <pageSetup horizontalDpi="600" verticalDpi="600" orientation="portrait" scale="7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T174"/>
  <sheetViews>
    <sheetView workbookViewId="0" topLeftCell="A1">
      <selection activeCell="J91" sqref="J91:J174"/>
    </sheetView>
  </sheetViews>
  <sheetFormatPr defaultColWidth="9.00390625" defaultRowHeight="15" customHeight="1"/>
  <cols>
    <col min="1" max="1" width="10.7109375" style="0" customWidth="1"/>
    <col min="2" max="2" width="12.7109375" style="0" customWidth="1"/>
    <col min="3" max="4" width="15.7109375" style="0" customWidth="1"/>
    <col min="5" max="8" width="8.7109375" style="0" customWidth="1"/>
    <col min="9" max="9" width="2.7109375" style="0" customWidth="1"/>
    <col min="10" max="10" width="7.421875" style="0" customWidth="1"/>
    <col min="11" max="11" width="5.140625" style="0" customWidth="1"/>
    <col min="12" max="12" width="16.28125" style="0" customWidth="1"/>
    <col min="13" max="13" width="10.140625" style="0" customWidth="1"/>
    <col min="14" max="14" width="8.00390625" style="0" customWidth="1"/>
    <col min="15" max="16" width="12.7109375" style="0" customWidth="1"/>
    <col min="17" max="18" width="15.7109375" style="0" customWidth="1"/>
  </cols>
  <sheetData>
    <row r="1" spans="1:11" ht="15" customHeight="1">
      <c r="A1" s="41">
        <v>4</v>
      </c>
      <c r="B1" s="67"/>
      <c r="C1" s="67"/>
      <c r="D1" s="67"/>
      <c r="E1" s="67"/>
      <c r="G1" s="67"/>
      <c r="H1" s="67"/>
      <c r="I1" s="67"/>
      <c r="J1" s="67"/>
      <c r="K1" s="67"/>
    </row>
    <row r="2" spans="1:11" ht="30" customHeight="1">
      <c r="A2" s="43" t="s">
        <v>693</v>
      </c>
      <c r="B2" s="68"/>
      <c r="C2" s="68"/>
      <c r="D2" s="68"/>
      <c r="E2" s="68"/>
      <c r="F2" s="68"/>
      <c r="G2" s="68"/>
      <c r="H2" s="68"/>
      <c r="K2" s="67"/>
    </row>
    <row r="4" spans="1:14" ht="30" customHeight="1">
      <c r="A4" s="43" t="s">
        <v>694</v>
      </c>
      <c r="B4" s="68"/>
      <c r="C4" s="68"/>
      <c r="D4" s="68"/>
      <c r="E4" s="68"/>
      <c r="F4" s="68"/>
      <c r="G4" s="68"/>
      <c r="H4" s="68"/>
      <c r="J4" s="56" t="s">
        <v>695</v>
      </c>
      <c r="K4" s="57"/>
      <c r="L4" s="57"/>
      <c r="M4" s="57"/>
      <c r="N4" s="58"/>
    </row>
    <row r="5" spans="10:20" ht="15" customHeight="1">
      <c r="J5" s="60" t="s">
        <v>3</v>
      </c>
      <c r="K5" s="60" t="s">
        <v>632</v>
      </c>
      <c r="L5" s="60" t="s">
        <v>631</v>
      </c>
      <c r="M5" s="56" t="s">
        <v>696</v>
      </c>
      <c r="N5" s="58"/>
      <c r="S5" s="59"/>
      <c r="T5" s="59"/>
    </row>
    <row r="6" spans="10:20" ht="30" customHeight="1">
      <c r="J6" s="71"/>
      <c r="K6" s="71"/>
      <c r="L6" s="71"/>
      <c r="M6" s="72" t="str">
        <f>Results!D2</f>
        <v>Test Sample</v>
      </c>
      <c r="N6" s="72" t="str">
        <f>Results!E2</f>
        <v>Control Sample</v>
      </c>
      <c r="S6" s="59"/>
      <c r="T6" s="59"/>
    </row>
    <row r="7" spans="10:14" ht="15" customHeight="1">
      <c r="J7" s="62" t="str">
        <f>'Gene Table'!A3</f>
        <v>Plate 1</v>
      </c>
      <c r="K7" s="37" t="str">
        <f>Results!C3</f>
        <v>A01</v>
      </c>
      <c r="L7" s="37" t="str">
        <f>Results!B3</f>
        <v>MIMAT0000416</v>
      </c>
      <c r="M7" s="73" t="e">
        <f>Results!F3</f>
        <v>#DIV/0!</v>
      </c>
      <c r="N7" s="73" t="e">
        <f>Results!G3</f>
        <v>#DIV/0!</v>
      </c>
    </row>
    <row r="8" spans="10:14" ht="15" customHeight="1">
      <c r="J8" s="65"/>
      <c r="K8" s="37" t="str">
        <f>Results!C4</f>
        <v>A02</v>
      </c>
      <c r="L8" s="37" t="str">
        <f>Results!B4</f>
        <v>MIMAT0000099</v>
      </c>
      <c r="M8" s="73" t="e">
        <f>Results!F4</f>
        <v>#DIV/0!</v>
      </c>
      <c r="N8" s="73" t="e">
        <f>Results!G4</f>
        <v>#DIV/0!</v>
      </c>
    </row>
    <row r="9" spans="10:20" ht="15" customHeight="1">
      <c r="J9" s="65"/>
      <c r="K9" s="37" t="str">
        <f>Results!C5</f>
        <v>A03</v>
      </c>
      <c r="L9" s="37" t="str">
        <f>Results!B5</f>
        <v>MIMAT0000102</v>
      </c>
      <c r="M9" s="73" t="e">
        <f>Results!F5</f>
        <v>#DIV/0!</v>
      </c>
      <c r="N9" s="73" t="e">
        <f>Results!G5</f>
        <v>#DIV/0!</v>
      </c>
      <c r="P9" s="59"/>
      <c r="Q9" s="59"/>
      <c r="R9" s="59"/>
      <c r="S9" s="59"/>
      <c r="T9" s="59"/>
    </row>
    <row r="10" spans="10:20" ht="15" customHeight="1">
      <c r="J10" s="65"/>
      <c r="K10" s="37" t="str">
        <f>Results!C6</f>
        <v>A04</v>
      </c>
      <c r="L10" s="37" t="str">
        <f>Results!B6</f>
        <v>MIMAT0000421</v>
      </c>
      <c r="M10" s="73" t="e">
        <f>Results!F6</f>
        <v>#DIV/0!</v>
      </c>
      <c r="N10" s="73" t="e">
        <f>Results!G6</f>
        <v>#DIV/0!</v>
      </c>
      <c r="P10" s="59"/>
      <c r="Q10" s="59"/>
      <c r="R10" s="59"/>
      <c r="S10" s="59"/>
      <c r="T10" s="59"/>
    </row>
    <row r="11" spans="10:20" ht="15" customHeight="1">
      <c r="J11" s="65"/>
      <c r="K11" s="37" t="str">
        <f>Results!C7</f>
        <v>A05</v>
      </c>
      <c r="L11" s="37" t="str">
        <f>Results!B7</f>
        <v>MIMAT0000069</v>
      </c>
      <c r="M11" s="73" t="e">
        <f>Results!F7</f>
        <v>#DIV/0!</v>
      </c>
      <c r="N11" s="73" t="e">
        <f>Results!G7</f>
        <v>#DIV/0!</v>
      </c>
      <c r="P11" s="59"/>
      <c r="Q11" s="59"/>
      <c r="R11" s="59"/>
      <c r="S11" s="59"/>
      <c r="T11" s="59"/>
    </row>
    <row r="12" spans="2:20" ht="15" customHeight="1">
      <c r="B12" s="69" t="e">
        <f>IF(MIN(M7:N174)&gt;1,10^(2+INT(LOG(MIN(M7:N174)))),10^(INT(LOG(MIN(M7:N174)))))</f>
        <v>#DIV/0!</v>
      </c>
      <c r="C12" s="46" t="e">
        <f>B12*'Scatter Plot'!A1</f>
        <v>#DIV/0!</v>
      </c>
      <c r="D12" s="46" t="e">
        <f>C12</f>
        <v>#DIV/0!</v>
      </c>
      <c r="E12" s="46" t="e">
        <f>B12</f>
        <v>#DIV/0!</v>
      </c>
      <c r="F12" s="47" t="e">
        <f>B12</f>
        <v>#DIV/0!</v>
      </c>
      <c r="J12" s="65"/>
      <c r="K12" s="37" t="str">
        <f>Results!C8</f>
        <v>A06</v>
      </c>
      <c r="L12" s="37" t="str">
        <f>Results!B8</f>
        <v>MIMAT0000422</v>
      </c>
      <c r="M12" s="73" t="e">
        <f>Results!F8</f>
        <v>#DIV/0!</v>
      </c>
      <c r="N12" s="73" t="e">
        <f>Results!G8</f>
        <v>#DIV/0!</v>
      </c>
      <c r="P12" s="59"/>
      <c r="Q12" s="59"/>
      <c r="R12" s="59"/>
      <c r="S12" s="59"/>
      <c r="T12" s="59"/>
    </row>
    <row r="13" spans="2:20" ht="15" customHeight="1">
      <c r="B13" s="70" t="e">
        <f>IF(MAX(M7:N174)&gt;1,10^(2+INT(LOG(MAX(M7:N174)))),10^(INT(LOG(MAX(M7:N174)))+1))</f>
        <v>#DIV/0!</v>
      </c>
      <c r="C13" s="53" t="e">
        <f>B13*'Scatter Plot'!A1</f>
        <v>#DIV/0!</v>
      </c>
      <c r="D13" s="53" t="e">
        <f>C13</f>
        <v>#DIV/0!</v>
      </c>
      <c r="E13" s="53" t="e">
        <f>B13</f>
        <v>#DIV/0!</v>
      </c>
      <c r="F13" s="54" t="e">
        <f>B13</f>
        <v>#DIV/0!</v>
      </c>
      <c r="J13" s="65"/>
      <c r="K13" s="37" t="str">
        <f>Results!C9</f>
        <v>A07</v>
      </c>
      <c r="L13" s="37" t="str">
        <f>Results!B9</f>
        <v>MIMAT0000443</v>
      </c>
      <c r="M13" s="73" t="e">
        <f>Results!F9</f>
        <v>#DIV/0!</v>
      </c>
      <c r="N13" s="73" t="e">
        <f>Results!G9</f>
        <v>#DIV/0!</v>
      </c>
      <c r="P13" s="59"/>
      <c r="Q13" s="59"/>
      <c r="R13" s="59"/>
      <c r="S13" s="59"/>
      <c r="T13" s="59"/>
    </row>
    <row r="14" spans="10:20" ht="15" customHeight="1">
      <c r="J14" s="65"/>
      <c r="K14" s="37" t="str">
        <f>Results!C10</f>
        <v>A08</v>
      </c>
      <c r="L14" s="37" t="str">
        <f>Results!B10</f>
        <v>MIMAT0000423</v>
      </c>
      <c r="M14" s="73" t="e">
        <f>Results!F10</f>
        <v>#DIV/0!</v>
      </c>
      <c r="N14" s="73" t="e">
        <f>Results!G10</f>
        <v>#DIV/0!</v>
      </c>
      <c r="P14" s="59"/>
      <c r="Q14" s="59"/>
      <c r="R14" s="59"/>
      <c r="S14" s="59"/>
      <c r="T14" s="59"/>
    </row>
    <row r="15" spans="10:20" ht="15" customHeight="1">
      <c r="J15" s="65"/>
      <c r="K15" s="37" t="str">
        <f>Results!C11</f>
        <v>A09</v>
      </c>
      <c r="L15" s="37" t="str">
        <f>Results!B11</f>
        <v>MIMAT0000437</v>
      </c>
      <c r="M15" s="73" t="e">
        <f>Results!F11</f>
        <v>#DIV/0!</v>
      </c>
      <c r="N15" s="73" t="e">
        <f>Results!G11</f>
        <v>#DIV/0!</v>
      </c>
      <c r="P15" s="59"/>
      <c r="Q15" s="59"/>
      <c r="R15" s="59"/>
      <c r="S15" s="59"/>
      <c r="T15" s="59"/>
    </row>
    <row r="16" spans="10:20" ht="15" customHeight="1">
      <c r="J16" s="65"/>
      <c r="K16" s="37" t="str">
        <f>Results!C12</f>
        <v>A10</v>
      </c>
      <c r="L16" s="37" t="str">
        <f>Results!B12</f>
        <v>MIMAT0000450</v>
      </c>
      <c r="M16" s="73" t="e">
        <f>Results!F12</f>
        <v>#DIV/0!</v>
      </c>
      <c r="N16" s="73" t="e">
        <f>Results!G12</f>
        <v>#DIV/0!</v>
      </c>
      <c r="P16" s="59"/>
      <c r="Q16" s="59"/>
      <c r="R16" s="59"/>
      <c r="S16" s="59"/>
      <c r="T16" s="59"/>
    </row>
    <row r="17" spans="10:20" ht="15" customHeight="1">
      <c r="J17" s="65"/>
      <c r="K17" s="37" t="str">
        <f>Results!C13</f>
        <v>A11</v>
      </c>
      <c r="L17" s="37" t="str">
        <f>Results!B13</f>
        <v>MIMAT0000259</v>
      </c>
      <c r="M17" s="73" t="e">
        <f>Results!F13</f>
        <v>#DIV/0!</v>
      </c>
      <c r="N17" s="73" t="e">
        <f>Results!G13</f>
        <v>#DIV/0!</v>
      </c>
      <c r="P17" s="59"/>
      <c r="Q17" s="59"/>
      <c r="R17" s="59"/>
      <c r="S17" s="59"/>
      <c r="T17" s="59"/>
    </row>
    <row r="18" spans="10:20" ht="15" customHeight="1">
      <c r="J18" s="65"/>
      <c r="K18" s="37" t="str">
        <f>Results!C14</f>
        <v>A12</v>
      </c>
      <c r="L18" s="37" t="str">
        <f>Results!B14</f>
        <v>MIMAT0000458</v>
      </c>
      <c r="M18" s="73" t="e">
        <f>Results!F14</f>
        <v>#DIV/0!</v>
      </c>
      <c r="N18" s="73" t="e">
        <f>Results!G14</f>
        <v>#DIV/0!</v>
      </c>
      <c r="P18" s="59"/>
      <c r="Q18" s="59"/>
      <c r="R18" s="59"/>
      <c r="S18" s="59"/>
      <c r="T18" s="59"/>
    </row>
    <row r="19" spans="10:20" ht="15" customHeight="1">
      <c r="J19" s="65"/>
      <c r="K19" s="37" t="str">
        <f>Results!C15</f>
        <v>B01</v>
      </c>
      <c r="L19" s="37" t="str">
        <f>Results!B15</f>
        <v>MIMAT0000077</v>
      </c>
      <c r="M19" s="73" t="e">
        <f>Results!F15</f>
        <v>#DIV/0!</v>
      </c>
      <c r="N19" s="73" t="e">
        <f>Results!G15</f>
        <v>#DIV/0!</v>
      </c>
      <c r="P19" s="59"/>
      <c r="Q19" s="59"/>
      <c r="R19" s="59"/>
      <c r="S19" s="59"/>
      <c r="T19" s="59"/>
    </row>
    <row r="20" spans="10:20" ht="15" customHeight="1">
      <c r="J20" s="65"/>
      <c r="K20" s="37" t="str">
        <f>Results!C16</f>
        <v>B02</v>
      </c>
      <c r="L20" s="37" t="str">
        <f>Results!B16</f>
        <v>MIMAT0000082</v>
      </c>
      <c r="M20" s="73" t="e">
        <f>Results!F16</f>
        <v>#DIV/0!</v>
      </c>
      <c r="N20" s="73" t="e">
        <f>Results!G16</f>
        <v>#DIV/0!</v>
      </c>
      <c r="P20" s="59"/>
      <c r="Q20" s="59"/>
      <c r="R20" s="59"/>
      <c r="S20" s="59"/>
      <c r="T20" s="59"/>
    </row>
    <row r="21" spans="10:20" ht="15" customHeight="1">
      <c r="J21" s="65"/>
      <c r="K21" s="37" t="str">
        <f>Results!C17</f>
        <v>B03</v>
      </c>
      <c r="L21" s="37" t="str">
        <f>Results!B17</f>
        <v>MIMAT0000100</v>
      </c>
      <c r="M21" s="73" t="e">
        <f>Results!F17</f>
        <v>#DIV/0!</v>
      </c>
      <c r="N21" s="73" t="e">
        <f>Results!G17</f>
        <v>#DIV/0!</v>
      </c>
      <c r="P21" s="59"/>
      <c r="Q21" s="59"/>
      <c r="R21" s="59"/>
      <c r="S21" s="59"/>
      <c r="T21" s="59"/>
    </row>
    <row r="22" spans="10:20" ht="15" customHeight="1">
      <c r="J22" s="65"/>
      <c r="K22" s="37" t="str">
        <f>Results!C18</f>
        <v>B04</v>
      </c>
      <c r="L22" s="37" t="str">
        <f>Results!B18</f>
        <v>MIMAT0000244</v>
      </c>
      <c r="M22" s="73" t="e">
        <f>Results!F18</f>
        <v>#DIV/0!</v>
      </c>
      <c r="N22" s="73" t="e">
        <f>Results!G18</f>
        <v>#DIV/0!</v>
      </c>
      <c r="P22" s="59"/>
      <c r="Q22" s="59"/>
      <c r="R22" s="59"/>
      <c r="S22" s="59"/>
      <c r="T22" s="59"/>
    </row>
    <row r="23" spans="10:20" ht="15" customHeight="1">
      <c r="J23" s="65"/>
      <c r="K23" s="37" t="str">
        <f>Results!C19</f>
        <v>B05</v>
      </c>
      <c r="L23" s="37" t="str">
        <f>Results!B19</f>
        <v>MIMAT0000441</v>
      </c>
      <c r="M23" s="73" t="e">
        <f>Results!F19</f>
        <v>#DIV/0!</v>
      </c>
      <c r="N23" s="73" t="e">
        <f>Results!G19</f>
        <v>#DIV/0!</v>
      </c>
      <c r="P23" s="59"/>
      <c r="Q23" s="59"/>
      <c r="R23" s="59"/>
      <c r="S23" s="59"/>
      <c r="T23" s="59"/>
    </row>
    <row r="24" spans="10:20" ht="15" customHeight="1">
      <c r="J24" s="65"/>
      <c r="K24" s="37" t="str">
        <f>Results!C20</f>
        <v>B06</v>
      </c>
      <c r="L24" s="37" t="str">
        <f>Results!B20</f>
        <v>MIMAT0000242</v>
      </c>
      <c r="M24" s="73" t="e">
        <f>Results!F20</f>
        <v>#DIV/0!</v>
      </c>
      <c r="N24" s="73" t="e">
        <f>Results!G20</f>
        <v>#DIV/0!</v>
      </c>
      <c r="P24" s="59"/>
      <c r="Q24" s="59"/>
      <c r="R24" s="59"/>
      <c r="S24" s="59"/>
      <c r="T24" s="59"/>
    </row>
    <row r="25" spans="10:20" ht="15" customHeight="1">
      <c r="J25" s="65"/>
      <c r="K25" s="37" t="str">
        <f>Results!C21</f>
        <v>B07</v>
      </c>
      <c r="L25" s="37" t="str">
        <f>Results!B21</f>
        <v>MIMAT0000068</v>
      </c>
      <c r="M25" s="73" t="e">
        <f>Results!F21</f>
        <v>#DIV/0!</v>
      </c>
      <c r="N25" s="73" t="e">
        <f>Results!G21</f>
        <v>#DIV/0!</v>
      </c>
      <c r="P25" s="59"/>
      <c r="Q25" s="59"/>
      <c r="R25" s="59"/>
      <c r="S25" s="59"/>
      <c r="T25" s="59"/>
    </row>
    <row r="26" spans="10:20" ht="15" customHeight="1">
      <c r="J26" s="65"/>
      <c r="K26" s="37" t="str">
        <f>Results!C22</f>
        <v>B08</v>
      </c>
      <c r="L26" s="37" t="str">
        <f>Results!B22</f>
        <v>MIMAT0000417</v>
      </c>
      <c r="M26" s="73" t="e">
        <f>Results!F22</f>
        <v>#DIV/0!</v>
      </c>
      <c r="N26" s="73" t="e">
        <f>Results!G22</f>
        <v>#DIV/0!</v>
      </c>
      <c r="P26" s="59"/>
      <c r="Q26" s="59"/>
      <c r="R26" s="59"/>
      <c r="S26" s="59"/>
      <c r="T26" s="59"/>
    </row>
    <row r="27" spans="10:20" ht="15" customHeight="1">
      <c r="J27" s="65"/>
      <c r="K27" s="37" t="str">
        <f>Results!C23</f>
        <v>B09</v>
      </c>
      <c r="L27" s="37" t="str">
        <f>Results!B23</f>
        <v>MIMAT0000076</v>
      </c>
      <c r="M27" s="73" t="e">
        <f>Results!F23</f>
        <v>#DIV/0!</v>
      </c>
      <c r="N27" s="73" t="e">
        <f>Results!G23</f>
        <v>#DIV/0!</v>
      </c>
      <c r="P27" s="59"/>
      <c r="Q27" s="59"/>
      <c r="R27" s="59"/>
      <c r="S27" s="59"/>
      <c r="T27" s="59"/>
    </row>
    <row r="28" spans="10:20" ht="15" customHeight="1">
      <c r="J28" s="65"/>
      <c r="K28" s="37" t="str">
        <f>Results!C24</f>
        <v>B10</v>
      </c>
      <c r="L28" s="37" t="str">
        <f>Results!B24</f>
        <v>MIMAT0000267</v>
      </c>
      <c r="M28" s="73" t="e">
        <f>Results!F24</f>
        <v>#DIV/0!</v>
      </c>
      <c r="N28" s="73" t="e">
        <f>Results!G24</f>
        <v>#DIV/0!</v>
      </c>
      <c r="P28" s="59"/>
      <c r="Q28" s="59"/>
      <c r="R28" s="59"/>
      <c r="S28" s="59"/>
      <c r="T28" s="59"/>
    </row>
    <row r="29" spans="10:20" ht="15" customHeight="1">
      <c r="J29" s="65"/>
      <c r="K29" s="37" t="str">
        <f>Results!C25</f>
        <v>B11</v>
      </c>
      <c r="L29" s="37" t="str">
        <f>Results!B25</f>
        <v>MIMAT0000269</v>
      </c>
      <c r="M29" s="73" t="e">
        <f>Results!F25</f>
        <v>#DIV/0!</v>
      </c>
      <c r="N29" s="73" t="e">
        <f>Results!G25</f>
        <v>#DIV/0!</v>
      </c>
      <c r="P29" s="59"/>
      <c r="Q29" s="59"/>
      <c r="R29" s="59"/>
      <c r="S29" s="59"/>
      <c r="T29" s="59"/>
    </row>
    <row r="30" spans="10:20" ht="15" customHeight="1">
      <c r="J30" s="65"/>
      <c r="K30" s="37" t="str">
        <f>Results!C26</f>
        <v>B12</v>
      </c>
      <c r="L30" s="37" t="str">
        <f>Results!B26</f>
        <v>MIMAT0000445</v>
      </c>
      <c r="M30" s="73" t="e">
        <f>Results!F26</f>
        <v>#DIV/0!</v>
      </c>
      <c r="N30" s="73" t="e">
        <f>Results!G26</f>
        <v>#DIV/0!</v>
      </c>
      <c r="P30" s="59"/>
      <c r="Q30" s="59"/>
      <c r="R30" s="59"/>
      <c r="S30" s="59"/>
      <c r="T30" s="59"/>
    </row>
    <row r="31" spans="10:20" ht="15" customHeight="1">
      <c r="J31" s="65"/>
      <c r="K31" s="37" t="str">
        <f>Results!C27</f>
        <v>C01</v>
      </c>
      <c r="L31" s="37" t="str">
        <f>Results!B27</f>
        <v>MIMAT0000426</v>
      </c>
      <c r="M31" s="73" t="e">
        <f>Results!F27</f>
        <v>#DIV/0!</v>
      </c>
      <c r="N31" s="73" t="e">
        <f>Results!G27</f>
        <v>#DIV/0!</v>
      </c>
      <c r="P31" s="59"/>
      <c r="Q31" s="59"/>
      <c r="R31" s="59"/>
      <c r="S31" s="59"/>
      <c r="T31" s="59"/>
    </row>
    <row r="32" spans="10:20" ht="15" customHeight="1">
      <c r="J32" s="65"/>
      <c r="K32" s="37" t="str">
        <f>Results!C28</f>
        <v>C02</v>
      </c>
      <c r="L32" s="37" t="str">
        <f>Results!B28</f>
        <v>MIMAT0000448</v>
      </c>
      <c r="M32" s="73" t="e">
        <f>Results!F28</f>
        <v>#DIV/0!</v>
      </c>
      <c r="N32" s="73" t="e">
        <f>Results!G28</f>
        <v>#DIV/0!</v>
      </c>
      <c r="P32" s="59"/>
      <c r="Q32" s="59"/>
      <c r="R32" s="59"/>
      <c r="S32" s="59"/>
      <c r="T32" s="59"/>
    </row>
    <row r="33" spans="10:20" ht="15" customHeight="1">
      <c r="J33" s="65"/>
      <c r="K33" s="37" t="str">
        <f>Results!C29</f>
        <v>C03</v>
      </c>
      <c r="L33" s="37" t="str">
        <f>Results!B29</f>
        <v>MIMAT0000431</v>
      </c>
      <c r="M33" s="73" t="e">
        <f>Results!F29</f>
        <v>#DIV/0!</v>
      </c>
      <c r="N33" s="73" t="e">
        <f>Results!G29</f>
        <v>#DIV/0!</v>
      </c>
      <c r="P33" s="59"/>
      <c r="Q33" s="59"/>
      <c r="R33" s="59"/>
      <c r="S33" s="59"/>
      <c r="T33" s="59"/>
    </row>
    <row r="34" spans="10:20" ht="15" customHeight="1">
      <c r="J34" s="65"/>
      <c r="K34" s="37" t="str">
        <f>Results!C30</f>
        <v>C04</v>
      </c>
      <c r="L34" s="37" t="str">
        <f>Results!B30</f>
        <v>MIMAT0000435</v>
      </c>
      <c r="M34" s="73" t="e">
        <f>Results!F30</f>
        <v>#DIV/0!</v>
      </c>
      <c r="N34" s="73" t="e">
        <f>Results!G30</f>
        <v>#DIV/0!</v>
      </c>
      <c r="P34" s="59"/>
      <c r="Q34" s="59"/>
      <c r="R34" s="59"/>
      <c r="S34" s="59"/>
      <c r="T34" s="59"/>
    </row>
    <row r="35" spans="10:20" ht="15" customHeight="1">
      <c r="J35" s="65"/>
      <c r="K35" s="37" t="str">
        <f>Results!C31</f>
        <v>C05</v>
      </c>
      <c r="L35" s="37" t="str">
        <f>Results!B31</f>
        <v>MIMAT0000438</v>
      </c>
      <c r="M35" s="73" t="e">
        <f>Results!F31</f>
        <v>#DIV/0!</v>
      </c>
      <c r="N35" s="73" t="e">
        <f>Results!G31</f>
        <v>#DIV/0!</v>
      </c>
      <c r="P35" s="59"/>
      <c r="Q35" s="59"/>
      <c r="R35" s="59"/>
      <c r="S35" s="59"/>
      <c r="T35" s="59"/>
    </row>
    <row r="36" spans="10:20" ht="15" customHeight="1">
      <c r="J36" s="65"/>
      <c r="K36" s="37" t="str">
        <f>Results!C32</f>
        <v>C06</v>
      </c>
      <c r="L36" s="37" t="str">
        <f>Results!B32</f>
        <v>MIMAT0000456</v>
      </c>
      <c r="M36" s="73" t="e">
        <f>Results!F32</f>
        <v>#DIV/0!</v>
      </c>
      <c r="N36" s="73" t="e">
        <f>Results!G32</f>
        <v>#DIV/0!</v>
      </c>
      <c r="P36" s="59"/>
      <c r="Q36" s="59"/>
      <c r="R36" s="59"/>
      <c r="S36" s="59"/>
      <c r="T36" s="59"/>
    </row>
    <row r="37" spans="10:20" ht="15" customHeight="1">
      <c r="J37" s="65"/>
      <c r="K37" s="37" t="str">
        <f>Results!C33</f>
        <v>C07</v>
      </c>
      <c r="L37" s="37" t="str">
        <f>Results!B33</f>
        <v>MIMAT0000440</v>
      </c>
      <c r="M37" s="73" t="e">
        <f>Results!F33</f>
        <v>#DIV/0!</v>
      </c>
      <c r="N37" s="73" t="e">
        <f>Results!G33</f>
        <v>#DIV/0!</v>
      </c>
      <c r="P37" s="59"/>
      <c r="Q37" s="59"/>
      <c r="R37" s="59"/>
      <c r="S37" s="59"/>
      <c r="T37" s="59"/>
    </row>
    <row r="38" spans="10:20" ht="15" customHeight="1">
      <c r="J38" s="65"/>
      <c r="K38" s="37" t="str">
        <f>Results!C34</f>
        <v>C08</v>
      </c>
      <c r="L38" s="37" t="str">
        <f>Results!B34</f>
        <v>MIMAT0000461</v>
      </c>
      <c r="M38" s="73" t="e">
        <f>Results!F34</f>
        <v>#DIV/0!</v>
      </c>
      <c r="N38" s="73" t="e">
        <f>Results!G34</f>
        <v>#DIV/0!</v>
      </c>
      <c r="P38" s="59"/>
      <c r="Q38" s="59"/>
      <c r="R38" s="59"/>
      <c r="S38" s="59"/>
      <c r="T38" s="59"/>
    </row>
    <row r="39" spans="10:20" ht="15" customHeight="1">
      <c r="J39" s="65"/>
      <c r="K39" s="37" t="str">
        <f>Results!C35</f>
        <v>C09</v>
      </c>
      <c r="L39" s="37" t="str">
        <f>Results!B35</f>
        <v>MIMAT0000266</v>
      </c>
      <c r="M39" s="73" t="e">
        <f>Results!F35</f>
        <v>#DIV/0!</v>
      </c>
      <c r="N39" s="73" t="e">
        <f>Results!G35</f>
        <v>#DIV/0!</v>
      </c>
      <c r="P39" s="59"/>
      <c r="Q39" s="59"/>
      <c r="R39" s="59"/>
      <c r="S39" s="59"/>
      <c r="T39" s="59"/>
    </row>
    <row r="40" spans="10:20" ht="15" customHeight="1">
      <c r="J40" s="65"/>
      <c r="K40" s="37" t="str">
        <f>Results!C36</f>
        <v>C10</v>
      </c>
      <c r="L40" s="37" t="str">
        <f>Results!B36</f>
        <v>MIMAT0000462</v>
      </c>
      <c r="M40" s="73" t="e">
        <f>Results!F36</f>
        <v>#DIV/0!</v>
      </c>
      <c r="N40" s="73" t="e">
        <f>Results!G36</f>
        <v>#DIV/0!</v>
      </c>
      <c r="P40" s="59"/>
      <c r="Q40" s="59"/>
      <c r="R40" s="59"/>
      <c r="S40" s="59"/>
      <c r="T40" s="59"/>
    </row>
    <row r="41" spans="10:20" ht="15" customHeight="1">
      <c r="J41" s="65"/>
      <c r="K41" s="37" t="str">
        <f>Results!C37</f>
        <v>C11</v>
      </c>
      <c r="L41" s="37" t="str">
        <f>Results!B37</f>
        <v>MIMAT0000278</v>
      </c>
      <c r="M41" s="73" t="e">
        <f>Results!F37</f>
        <v>#DIV/0!</v>
      </c>
      <c r="N41" s="73" t="e">
        <f>Results!G37</f>
        <v>#DIV/0!</v>
      </c>
      <c r="P41" s="59"/>
      <c r="Q41" s="59"/>
      <c r="R41" s="59"/>
      <c r="S41" s="59"/>
      <c r="T41" s="59"/>
    </row>
    <row r="42" spans="10:20" ht="15" customHeight="1">
      <c r="J42" s="65"/>
      <c r="K42" s="37" t="str">
        <f>Results!C38</f>
        <v>C12</v>
      </c>
      <c r="L42" s="37" t="str">
        <f>Results!B38</f>
        <v>MIMAT0000280</v>
      </c>
      <c r="M42" s="73" t="e">
        <f>Results!F38</f>
        <v>#DIV/0!</v>
      </c>
      <c r="N42" s="73" t="e">
        <f>Results!G38</f>
        <v>#DIV/0!</v>
      </c>
      <c r="P42" s="59"/>
      <c r="Q42" s="59"/>
      <c r="R42" s="59"/>
      <c r="S42" s="59"/>
      <c r="T42" s="59"/>
    </row>
    <row r="43" spans="10:20" ht="15" customHeight="1">
      <c r="J43" s="65"/>
      <c r="K43" s="37" t="str">
        <f>Results!C39</f>
        <v>D01</v>
      </c>
      <c r="L43" s="37" t="str">
        <f>Results!B39</f>
        <v>MIMAT0000081</v>
      </c>
      <c r="M43" s="73" t="e">
        <f>Results!F39</f>
        <v>#DIV/0!</v>
      </c>
      <c r="N43" s="73" t="e">
        <f>Results!G39</f>
        <v>#DIV/0!</v>
      </c>
      <c r="P43" s="59"/>
      <c r="Q43" s="59"/>
      <c r="R43" s="59"/>
      <c r="S43" s="59"/>
      <c r="T43" s="59"/>
    </row>
    <row r="44" spans="10:20" ht="15" customHeight="1">
      <c r="J44" s="65"/>
      <c r="K44" s="37" t="str">
        <f>Results!C40</f>
        <v>D02</v>
      </c>
      <c r="L44" s="37" t="str">
        <f>Results!B40</f>
        <v>MIMAT0000765</v>
      </c>
      <c r="M44" s="73" t="e">
        <f>Results!F40</f>
        <v>#DIV/0!</v>
      </c>
      <c r="N44" s="73" t="e">
        <f>Results!G40</f>
        <v>#DIV/0!</v>
      </c>
      <c r="P44" s="59"/>
      <c r="Q44" s="59"/>
      <c r="R44" s="59"/>
      <c r="S44" s="59"/>
      <c r="T44" s="59"/>
    </row>
    <row r="45" spans="10:20" ht="15" customHeight="1">
      <c r="J45" s="65"/>
      <c r="K45" s="37" t="str">
        <f>Results!C41</f>
        <v>D03</v>
      </c>
      <c r="L45" s="37" t="str">
        <f>Results!B41</f>
        <v>MIMAT0000255</v>
      </c>
      <c r="M45" s="73" t="e">
        <f>Results!F41</f>
        <v>#DIV/0!</v>
      </c>
      <c r="N45" s="73" t="e">
        <f>Results!G41</f>
        <v>#DIV/0!</v>
      </c>
      <c r="P45" s="59"/>
      <c r="Q45" s="59"/>
      <c r="R45" s="59"/>
      <c r="S45" s="59"/>
      <c r="T45" s="59"/>
    </row>
    <row r="46" spans="10:20" ht="15" customHeight="1">
      <c r="J46" s="65"/>
      <c r="K46" s="37" t="str">
        <f>Results!C42</f>
        <v>D04</v>
      </c>
      <c r="L46" s="37" t="str">
        <f>Results!B42</f>
        <v>MIMAT0000726</v>
      </c>
      <c r="M46" s="73" t="e">
        <f>Results!F42</f>
        <v>#DIV/0!</v>
      </c>
      <c r="N46" s="73" t="e">
        <f>Results!G42</f>
        <v>#DIV/0!</v>
      </c>
      <c r="P46" s="59"/>
      <c r="Q46" s="59"/>
      <c r="R46" s="59"/>
      <c r="S46" s="59"/>
      <c r="T46" s="59"/>
    </row>
    <row r="47" spans="10:20" ht="15" customHeight="1">
      <c r="J47" s="65"/>
      <c r="K47" s="37" t="str">
        <f>Results!C43</f>
        <v>D05</v>
      </c>
      <c r="L47" s="37" t="str">
        <f>Results!B43</f>
        <v>MIMAT0000092</v>
      </c>
      <c r="M47" s="73" t="e">
        <f>Results!F43</f>
        <v>#DIV/0!</v>
      </c>
      <c r="N47" s="73" t="e">
        <f>Results!G43</f>
        <v>#DIV/0!</v>
      </c>
      <c r="P47" s="59"/>
      <c r="Q47" s="59"/>
      <c r="R47" s="59"/>
      <c r="S47" s="59"/>
      <c r="T47" s="59"/>
    </row>
    <row r="48" spans="10:20" ht="15" customHeight="1">
      <c r="J48" s="65"/>
      <c r="K48" s="37" t="str">
        <f>Results!C44</f>
        <v>D06</v>
      </c>
      <c r="L48" s="37" t="str">
        <f>Results!B44</f>
        <v>MIMAT0000093</v>
      </c>
      <c r="M48" s="73" t="e">
        <f>Results!F44</f>
        <v>#DIV/0!</v>
      </c>
      <c r="N48" s="73" t="e">
        <f>Results!G44</f>
        <v>#DIV/0!</v>
      </c>
      <c r="P48" s="59"/>
      <c r="Q48" s="59"/>
      <c r="R48" s="59"/>
      <c r="S48" s="59"/>
      <c r="T48" s="59"/>
    </row>
    <row r="49" spans="10:20" ht="15" customHeight="1">
      <c r="J49" s="65"/>
      <c r="K49" s="37" t="str">
        <f>Results!C45</f>
        <v>D07</v>
      </c>
      <c r="L49" s="37" t="str">
        <f>Results!B45</f>
        <v>MIMAT0000095</v>
      </c>
      <c r="M49" s="73" t="e">
        <f>Results!F45</f>
        <v>#DIV/0!</v>
      </c>
      <c r="N49" s="73" t="e">
        <f>Results!G45</f>
        <v>#DIV/0!</v>
      </c>
      <c r="P49" s="59"/>
      <c r="Q49" s="59"/>
      <c r="R49" s="59"/>
      <c r="S49" s="59"/>
      <c r="T49" s="59"/>
    </row>
    <row r="50" spans="10:20" ht="15" customHeight="1">
      <c r="J50" s="65"/>
      <c r="K50" s="37" t="str">
        <f>Results!C46</f>
        <v>D08</v>
      </c>
      <c r="L50" s="37" t="str">
        <f>Results!B46</f>
        <v>MIMAT0000062</v>
      </c>
      <c r="M50" s="73" t="e">
        <f>Results!F46</f>
        <v>#DIV/0!</v>
      </c>
      <c r="N50" s="73" t="e">
        <f>Results!G46</f>
        <v>#DIV/0!</v>
      </c>
      <c r="P50" s="59"/>
      <c r="Q50" s="59"/>
      <c r="R50" s="59"/>
      <c r="S50" s="59"/>
      <c r="T50" s="59"/>
    </row>
    <row r="51" spans="10:20" ht="15" customHeight="1">
      <c r="J51" s="65"/>
      <c r="K51" s="37" t="str">
        <f>Results!C47</f>
        <v>D09</v>
      </c>
      <c r="L51" s="37" t="str">
        <f>Results!B47</f>
        <v>MIMAT0000066</v>
      </c>
      <c r="M51" s="73" t="e">
        <f>Results!F47</f>
        <v>#DIV/0!</v>
      </c>
      <c r="N51" s="73" t="e">
        <f>Results!G47</f>
        <v>#DIV/0!</v>
      </c>
      <c r="P51" s="59"/>
      <c r="Q51" s="59"/>
      <c r="R51" s="59"/>
      <c r="S51" s="59"/>
      <c r="T51" s="59"/>
    </row>
    <row r="52" spans="10:20" ht="15" customHeight="1">
      <c r="J52" s="65"/>
      <c r="K52" s="37" t="str">
        <f>Results!C48</f>
        <v>D10</v>
      </c>
      <c r="L52" s="37" t="str">
        <f>Results!B48</f>
        <v>MIMAT0000067</v>
      </c>
      <c r="M52" s="73" t="e">
        <f>Results!F48</f>
        <v>#DIV/0!</v>
      </c>
      <c r="N52" s="73" t="e">
        <f>Results!G48</f>
        <v>#DIV/0!</v>
      </c>
      <c r="P52" s="59"/>
      <c r="Q52" s="59"/>
      <c r="R52" s="59"/>
      <c r="S52" s="59"/>
      <c r="T52" s="59"/>
    </row>
    <row r="53" spans="10:20" ht="15" customHeight="1">
      <c r="J53" s="65"/>
      <c r="K53" s="37" t="str">
        <f>Results!C49</f>
        <v>D11</v>
      </c>
      <c r="L53" s="37" t="str">
        <f>Results!B49</f>
        <v>MIMAT0000098</v>
      </c>
      <c r="M53" s="73" t="e">
        <f>Results!F49</f>
        <v>#DIV/0!</v>
      </c>
      <c r="N53" s="73" t="e">
        <f>Results!G49</f>
        <v>#DIV/0!</v>
      </c>
      <c r="P53" s="59"/>
      <c r="Q53" s="59"/>
      <c r="R53" s="59"/>
      <c r="S53" s="59"/>
      <c r="T53" s="59"/>
    </row>
    <row r="54" spans="10:20" ht="15" customHeight="1">
      <c r="J54" s="65"/>
      <c r="K54" s="37" t="str">
        <f>Results!C50</f>
        <v>D12</v>
      </c>
      <c r="L54" s="37" t="str">
        <f>Results!B50</f>
        <v>MIMAT0001631</v>
      </c>
      <c r="M54" s="73" t="e">
        <f>Results!F50</f>
        <v>#DIV/0!</v>
      </c>
      <c r="N54" s="73" t="e">
        <f>Results!G50</f>
        <v>#DIV/0!</v>
      </c>
      <c r="P54" s="59"/>
      <c r="Q54" s="59"/>
      <c r="R54" s="59"/>
      <c r="S54" s="59"/>
      <c r="T54" s="59"/>
    </row>
    <row r="55" spans="10:20" ht="15" customHeight="1">
      <c r="J55" s="65"/>
      <c r="K55" s="37" t="str">
        <f>Results!C51</f>
        <v>E01</v>
      </c>
      <c r="L55" s="37" t="str">
        <f>Results!B51</f>
        <v>MIMAT0000425</v>
      </c>
      <c r="M55" s="73" t="e">
        <f>Results!F51</f>
        <v>#DIV/0!</v>
      </c>
      <c r="N55" s="73" t="e">
        <f>Results!G51</f>
        <v>#DIV/0!</v>
      </c>
      <c r="P55" s="59"/>
      <c r="Q55" s="59"/>
      <c r="R55" s="59"/>
      <c r="S55" s="59"/>
      <c r="T55" s="59"/>
    </row>
    <row r="56" spans="10:20" ht="15" customHeight="1">
      <c r="J56" s="65"/>
      <c r="K56" s="37" t="str">
        <f>Results!C52</f>
        <v>E02</v>
      </c>
      <c r="L56" s="37" t="str">
        <f>Results!B52</f>
        <v>MIMAT0000263</v>
      </c>
      <c r="M56" s="73" t="e">
        <f>Results!F52</f>
        <v>#DIV/0!</v>
      </c>
      <c r="N56" s="73" t="e">
        <f>Results!G52</f>
        <v>#DIV/0!</v>
      </c>
      <c r="P56" s="59"/>
      <c r="Q56" s="59"/>
      <c r="R56" s="59"/>
      <c r="S56" s="59"/>
      <c r="T56" s="59"/>
    </row>
    <row r="57" spans="10:20" ht="15" customHeight="1">
      <c r="J57" s="65"/>
      <c r="K57" s="37" t="str">
        <f>Results!C53</f>
        <v>E03</v>
      </c>
      <c r="L57" s="37" t="str">
        <f>Results!B53</f>
        <v>MIMAT0002819</v>
      </c>
      <c r="M57" s="73" t="e">
        <f>Results!F53</f>
        <v>#DIV/0!</v>
      </c>
      <c r="N57" s="73" t="e">
        <f>Results!G53</f>
        <v>#DIV/0!</v>
      </c>
      <c r="P57" s="59"/>
      <c r="Q57" s="59"/>
      <c r="R57" s="59"/>
      <c r="S57" s="59"/>
      <c r="T57" s="59"/>
    </row>
    <row r="58" spans="10:20" ht="15" customHeight="1">
      <c r="J58" s="65"/>
      <c r="K58" s="37" t="str">
        <f>Results!C54</f>
        <v>E04</v>
      </c>
      <c r="L58" s="37" t="str">
        <f>Results!B54</f>
        <v>MIMAT0000089</v>
      </c>
      <c r="M58" s="73" t="e">
        <f>Results!F54</f>
        <v>#DIV/0!</v>
      </c>
      <c r="N58" s="73" t="e">
        <f>Results!G54</f>
        <v>#DIV/0!</v>
      </c>
      <c r="P58" s="59"/>
      <c r="Q58" s="59"/>
      <c r="R58" s="59"/>
      <c r="S58" s="59"/>
      <c r="T58" s="59"/>
    </row>
    <row r="59" spans="10:20" ht="15" customHeight="1">
      <c r="J59" s="65"/>
      <c r="K59" s="37" t="str">
        <f>Results!C55</f>
        <v>E05</v>
      </c>
      <c r="L59" s="37" t="str">
        <f>Results!B55</f>
        <v>MIMAT0002820</v>
      </c>
      <c r="M59" s="73" t="e">
        <f>Results!F55</f>
        <v>#DIV/0!</v>
      </c>
      <c r="N59" s="73" t="e">
        <f>Results!G55</f>
        <v>#DIV/0!</v>
      </c>
      <c r="P59" s="59"/>
      <c r="Q59" s="59"/>
      <c r="R59" s="59"/>
      <c r="S59" s="59"/>
      <c r="T59" s="59"/>
    </row>
    <row r="60" spans="10:20" ht="15" customHeight="1">
      <c r="J60" s="65"/>
      <c r="K60" s="37" t="str">
        <f>Results!C56</f>
        <v>E06</v>
      </c>
      <c r="L60" s="37" t="str">
        <f>Results!B56</f>
        <v>MIMAT0000083</v>
      </c>
      <c r="M60" s="73" t="e">
        <f>Results!F56</f>
        <v>#DIV/0!</v>
      </c>
      <c r="N60" s="73" t="e">
        <f>Results!G56</f>
        <v>#DIV/0!</v>
      </c>
      <c r="P60" s="59"/>
      <c r="Q60" s="59"/>
      <c r="R60" s="59"/>
      <c r="S60" s="59"/>
      <c r="T60" s="59"/>
    </row>
    <row r="61" spans="10:20" ht="15" customHeight="1">
      <c r="J61" s="65"/>
      <c r="K61" s="37" t="str">
        <f>Results!C57</f>
        <v>E07</v>
      </c>
      <c r="L61" s="37" t="str">
        <f>Results!B57</f>
        <v>MIMAT0001536</v>
      </c>
      <c r="M61" s="73" t="e">
        <f>Results!F57</f>
        <v>#DIV/0!</v>
      </c>
      <c r="N61" s="73" t="e">
        <f>Results!G57</f>
        <v>#DIV/0!</v>
      </c>
      <c r="P61" s="59"/>
      <c r="Q61" s="59"/>
      <c r="R61" s="59"/>
      <c r="S61" s="59"/>
      <c r="T61" s="59"/>
    </row>
    <row r="62" spans="10:20" ht="15" customHeight="1">
      <c r="J62" s="65"/>
      <c r="K62" s="37" t="str">
        <f>Results!C58</f>
        <v>E08</v>
      </c>
      <c r="L62" s="37" t="str">
        <f>Results!B58</f>
        <v>MIMAT0004692</v>
      </c>
      <c r="M62" s="73" t="e">
        <f>Results!F58</f>
        <v>#DIV/0!</v>
      </c>
      <c r="N62" s="73" t="e">
        <f>Results!G58</f>
        <v>#DIV/0!</v>
      </c>
      <c r="P62" s="59"/>
      <c r="Q62" s="59"/>
      <c r="R62" s="59"/>
      <c r="S62" s="59"/>
      <c r="T62" s="59"/>
    </row>
    <row r="63" spans="10:20" ht="15" customHeight="1">
      <c r="J63" s="65"/>
      <c r="K63" s="37" t="str">
        <f>Results!C59</f>
        <v>E09</v>
      </c>
      <c r="L63" s="37" t="str">
        <f>Results!B59</f>
        <v>MIMAT0000252</v>
      </c>
      <c r="M63" s="73" t="e">
        <f>Results!F59</f>
        <v>#DIV/0!</v>
      </c>
      <c r="N63" s="73" t="e">
        <f>Results!G59</f>
        <v>#DIV/0!</v>
      </c>
      <c r="P63" s="59"/>
      <c r="Q63" s="59"/>
      <c r="R63" s="59"/>
      <c r="S63" s="59"/>
      <c r="T63" s="59"/>
    </row>
    <row r="64" spans="10:20" ht="15" customHeight="1">
      <c r="J64" s="65"/>
      <c r="K64" s="37" t="str">
        <f>Results!C60</f>
        <v>E10</v>
      </c>
      <c r="L64" s="37" t="str">
        <f>Results!B60</f>
        <v>MIMAT0000264</v>
      </c>
      <c r="M64" s="73" t="e">
        <f>Results!F60</f>
        <v>#DIV/0!</v>
      </c>
      <c r="N64" s="73" t="e">
        <f>Results!G60</f>
        <v>#DIV/0!</v>
      </c>
      <c r="P64" s="59"/>
      <c r="Q64" s="59"/>
      <c r="R64" s="59"/>
      <c r="S64" s="59"/>
      <c r="T64" s="59"/>
    </row>
    <row r="65" spans="10:20" ht="15" customHeight="1">
      <c r="J65" s="65"/>
      <c r="K65" s="37" t="str">
        <f>Results!C61</f>
        <v>E11</v>
      </c>
      <c r="L65" s="37" t="str">
        <f>Results!B61</f>
        <v>MIMAT0000710</v>
      </c>
      <c r="M65" s="73" t="e">
        <f>Results!F61</f>
        <v>#DIV/0!</v>
      </c>
      <c r="N65" s="73" t="e">
        <f>Results!G61</f>
        <v>#DIV/0!</v>
      </c>
      <c r="P65" s="59"/>
      <c r="Q65" s="59"/>
      <c r="R65" s="59"/>
      <c r="S65" s="59"/>
      <c r="T65" s="59"/>
    </row>
    <row r="66" spans="10:20" ht="15" customHeight="1">
      <c r="J66" s="65"/>
      <c r="K66" s="37" t="str">
        <f>Results!C62</f>
        <v>E12</v>
      </c>
      <c r="L66" s="37" t="str">
        <f>Results!B62</f>
        <v>MIMAT0000279</v>
      </c>
      <c r="M66" s="73" t="e">
        <f>Results!F62</f>
        <v>#DIV/0!</v>
      </c>
      <c r="N66" s="73" t="e">
        <f>Results!G62</f>
        <v>#DIV/0!</v>
      </c>
      <c r="P66" s="59"/>
      <c r="Q66" s="59"/>
      <c r="R66" s="59"/>
      <c r="S66" s="59"/>
      <c r="T66" s="59"/>
    </row>
    <row r="67" spans="10:20" ht="15" customHeight="1">
      <c r="J67" s="65"/>
      <c r="K67" s="37" t="str">
        <f>Results!C63</f>
        <v>F01</v>
      </c>
      <c r="L67" s="37" t="str">
        <f>Results!B63</f>
        <v>MIMAT0002809</v>
      </c>
      <c r="M67" s="73" t="e">
        <f>Results!F63</f>
        <v>#DIV/0!</v>
      </c>
      <c r="N67" s="73" t="e">
        <f>Results!G63</f>
        <v>#DIV/0!</v>
      </c>
      <c r="P67" s="59"/>
      <c r="Q67" s="59"/>
      <c r="R67" s="59"/>
      <c r="S67" s="59"/>
      <c r="T67" s="59"/>
    </row>
    <row r="68" spans="10:20" ht="15" customHeight="1">
      <c r="J68" s="65"/>
      <c r="K68" s="37" t="str">
        <f>Results!C64</f>
        <v>F02</v>
      </c>
      <c r="L68" s="37" t="str">
        <f>Results!B64</f>
        <v>MIMAT0006778</v>
      </c>
      <c r="M68" s="73" t="e">
        <f>Results!F64</f>
        <v>#DIV/0!</v>
      </c>
      <c r="N68" s="73" t="e">
        <f>Results!G64</f>
        <v>#DIV/0!</v>
      </c>
      <c r="P68" s="59"/>
      <c r="Q68" s="59"/>
      <c r="R68" s="59"/>
      <c r="S68" s="59"/>
      <c r="T68" s="59"/>
    </row>
    <row r="69" spans="10:20" ht="15" customHeight="1">
      <c r="J69" s="65"/>
      <c r="K69" s="37" t="str">
        <f>Results!C65</f>
        <v>F03</v>
      </c>
      <c r="L69" s="37" t="str">
        <f>Results!B65</f>
        <v>MIMAT0002817</v>
      </c>
      <c r="M69" s="73" t="e">
        <f>Results!F65</f>
        <v>#DIV/0!</v>
      </c>
      <c r="N69" s="73" t="e">
        <f>Results!G65</f>
        <v>#DIV/0!</v>
      </c>
      <c r="P69" s="59"/>
      <c r="Q69" s="59"/>
      <c r="R69" s="59"/>
      <c r="S69" s="59"/>
      <c r="T69" s="59"/>
    </row>
    <row r="70" spans="10:20" ht="15" customHeight="1">
      <c r="J70" s="65"/>
      <c r="K70" s="37" t="str">
        <f>Results!C66</f>
        <v>F04</v>
      </c>
      <c r="L70" s="37" t="str">
        <f>Results!B66</f>
        <v>MIMAT0000424</v>
      </c>
      <c r="M70" s="73" t="e">
        <f>Results!F66</f>
        <v>#DIV/0!</v>
      </c>
      <c r="N70" s="73" t="e">
        <f>Results!G66</f>
        <v>#DIV/0!</v>
      </c>
      <c r="P70" s="59"/>
      <c r="Q70" s="59"/>
      <c r="R70" s="59"/>
      <c r="S70" s="59"/>
      <c r="T70" s="59"/>
    </row>
    <row r="71" spans="10:20" ht="15" customHeight="1">
      <c r="J71" s="65"/>
      <c r="K71" s="37" t="str">
        <f>Results!C67</f>
        <v>F05</v>
      </c>
      <c r="L71" s="37" t="str">
        <f>Results!B67</f>
        <v>MIMAT0000646</v>
      </c>
      <c r="M71" s="73" t="e">
        <f>Results!F67</f>
        <v>#DIV/0!</v>
      </c>
      <c r="N71" s="73" t="e">
        <f>Results!G67</f>
        <v>#DIV/0!</v>
      </c>
      <c r="P71" s="59"/>
      <c r="Q71" s="59"/>
      <c r="R71" s="59"/>
      <c r="S71" s="59"/>
      <c r="T71" s="59"/>
    </row>
    <row r="72" spans="10:20" ht="15" customHeight="1">
      <c r="J72" s="65"/>
      <c r="K72" s="37" t="str">
        <f>Results!C68</f>
        <v>F06</v>
      </c>
      <c r="L72" s="37" t="str">
        <f>Results!B68</f>
        <v>MIMAT0002882</v>
      </c>
      <c r="M72" s="73" t="e">
        <f>Results!F68</f>
        <v>#DIV/0!</v>
      </c>
      <c r="N72" s="73" t="e">
        <f>Results!G68</f>
        <v>#DIV/0!</v>
      </c>
      <c r="P72" s="59"/>
      <c r="Q72" s="59"/>
      <c r="R72" s="59"/>
      <c r="S72" s="59"/>
      <c r="T72" s="59"/>
    </row>
    <row r="73" spans="10:20" ht="15" customHeight="1">
      <c r="J73" s="65"/>
      <c r="K73" s="37" t="str">
        <f>Results!C69</f>
        <v>F07</v>
      </c>
      <c r="L73" s="37" t="str">
        <f>Results!B69</f>
        <v>MIMAT0004604</v>
      </c>
      <c r="M73" s="73" t="e">
        <f>Results!F69</f>
        <v>#DIV/0!</v>
      </c>
      <c r="N73" s="73" t="e">
        <f>Results!G69</f>
        <v>#DIV/0!</v>
      </c>
      <c r="P73" s="59"/>
      <c r="Q73" s="59"/>
      <c r="R73" s="59"/>
      <c r="S73" s="59"/>
      <c r="T73" s="59"/>
    </row>
    <row r="74" spans="10:20" ht="15" customHeight="1">
      <c r="J74" s="65"/>
      <c r="K74" s="37" t="str">
        <f>Results!C70</f>
        <v>F08</v>
      </c>
      <c r="L74" s="37" t="str">
        <f>Results!B70</f>
        <v>MIMAT0003281</v>
      </c>
      <c r="M74" s="73" t="e">
        <f>Results!F70</f>
        <v>#DIV/0!</v>
      </c>
      <c r="N74" s="73" t="e">
        <f>Results!G70</f>
        <v>#DIV/0!</v>
      </c>
      <c r="P74" s="59"/>
      <c r="Q74" s="59"/>
      <c r="R74" s="59"/>
      <c r="S74" s="59"/>
      <c r="T74" s="59"/>
    </row>
    <row r="75" spans="10:20" ht="15" customHeight="1">
      <c r="J75" s="65"/>
      <c r="K75" s="37" t="str">
        <f>Results!C71</f>
        <v>F09</v>
      </c>
      <c r="L75" s="37" t="str">
        <f>Results!B71</f>
        <v>MIMAT0001341</v>
      </c>
      <c r="M75" s="73" t="e">
        <f>Results!F71</f>
        <v>#DIV/0!</v>
      </c>
      <c r="N75" s="73" t="e">
        <f>Results!G71</f>
        <v>#DIV/0!</v>
      </c>
      <c r="P75" s="59"/>
      <c r="Q75" s="59"/>
      <c r="R75" s="59"/>
      <c r="S75" s="59"/>
      <c r="T75" s="59"/>
    </row>
    <row r="76" spans="10:20" ht="15" customHeight="1">
      <c r="J76" s="65"/>
      <c r="K76" s="37" t="str">
        <f>Results!C72</f>
        <v>F10</v>
      </c>
      <c r="L76" s="37" t="str">
        <f>Results!B72</f>
        <v>MIMAT0002805</v>
      </c>
      <c r="M76" s="73" t="e">
        <f>Results!F72</f>
        <v>#DIV/0!</v>
      </c>
      <c r="N76" s="73" t="e">
        <f>Results!G72</f>
        <v>#DIV/0!</v>
      </c>
      <c r="P76" s="59"/>
      <c r="Q76" s="59"/>
      <c r="R76" s="59"/>
      <c r="S76" s="59"/>
      <c r="T76" s="59"/>
    </row>
    <row r="77" spans="10:20" ht="15" customHeight="1">
      <c r="J77" s="65"/>
      <c r="K77" s="37" t="str">
        <f>Results!C73</f>
        <v>F11</v>
      </c>
      <c r="L77" s="37" t="str">
        <f>Results!B73</f>
        <v>MIMAT0002811</v>
      </c>
      <c r="M77" s="73" t="e">
        <f>Results!F73</f>
        <v>#DIV/0!</v>
      </c>
      <c r="N77" s="73" t="e">
        <f>Results!G73</f>
        <v>#DIV/0!</v>
      </c>
      <c r="P77" s="59"/>
      <c r="Q77" s="59"/>
      <c r="R77" s="59"/>
      <c r="S77" s="59"/>
      <c r="T77" s="59"/>
    </row>
    <row r="78" spans="10:20" ht="15" customHeight="1">
      <c r="J78" s="65"/>
      <c r="K78" s="37" t="str">
        <f>Results!C74</f>
        <v>F12</v>
      </c>
      <c r="L78" s="37" t="str">
        <f>Results!B74</f>
        <v>MIMAT0002821</v>
      </c>
      <c r="M78" s="73" t="e">
        <f>Results!F74</f>
        <v>#DIV/0!</v>
      </c>
      <c r="N78" s="73" t="e">
        <f>Results!G74</f>
        <v>#DIV/0!</v>
      </c>
      <c r="P78" s="59"/>
      <c r="Q78" s="59"/>
      <c r="R78" s="59"/>
      <c r="S78" s="59"/>
      <c r="T78" s="59"/>
    </row>
    <row r="79" spans="10:20" ht="15" customHeight="1">
      <c r="J79" s="65"/>
      <c r="K79" s="37" t="str">
        <f>Results!C75</f>
        <v>G01</v>
      </c>
      <c r="L79" s="37" t="str">
        <f>Results!B75</f>
        <v>MIMAT0000271</v>
      </c>
      <c r="M79" s="73" t="e">
        <f>Results!F75</f>
        <v>#DIV/0!</v>
      </c>
      <c r="N79" s="73" t="e">
        <f>Results!G75</f>
        <v>#DIV/0!</v>
      </c>
      <c r="P79" s="59"/>
      <c r="Q79" s="59"/>
      <c r="R79" s="59"/>
      <c r="S79" s="59"/>
      <c r="T79" s="59"/>
    </row>
    <row r="80" spans="10:20" ht="15" customHeight="1">
      <c r="J80" s="65"/>
      <c r="K80" s="37" t="str">
        <f>Results!C76</f>
        <v>G02</v>
      </c>
      <c r="L80" s="37" t="str">
        <f>Results!B76</f>
        <v>MIMAT0004766</v>
      </c>
      <c r="M80" s="73" t="e">
        <f>Results!F76</f>
        <v>#DIV/0!</v>
      </c>
      <c r="N80" s="73" t="e">
        <f>Results!G76</f>
        <v>#DIV/0!</v>
      </c>
      <c r="P80" s="59"/>
      <c r="Q80" s="59"/>
      <c r="R80" s="59"/>
      <c r="S80" s="59"/>
      <c r="T80" s="59"/>
    </row>
    <row r="81" spans="10:20" ht="15" customHeight="1">
      <c r="J81" s="65"/>
      <c r="K81" s="37" t="str">
        <f>Results!C77</f>
        <v>G03</v>
      </c>
      <c r="L81" s="37" t="str">
        <f>Results!B77</f>
        <v>MIMAT0004602</v>
      </c>
      <c r="M81" s="73" t="e">
        <f>Results!F77</f>
        <v>#DIV/0!</v>
      </c>
      <c r="N81" s="73" t="e">
        <f>Results!G77</f>
        <v>#DIV/0!</v>
      </c>
      <c r="P81" s="59"/>
      <c r="Q81" s="59"/>
      <c r="R81" s="59"/>
      <c r="S81" s="59"/>
      <c r="T81" s="59"/>
    </row>
    <row r="82" spans="10:20" ht="15" customHeight="1">
      <c r="J82" s="65"/>
      <c r="K82" s="37" t="str">
        <f>Results!C78</f>
        <v>G04</v>
      </c>
      <c r="L82" s="37" t="str">
        <f>Results!B78</f>
        <v>MIMAT0002175</v>
      </c>
      <c r="M82" s="73" t="e">
        <f>Results!F78</f>
        <v>#DIV/0!</v>
      </c>
      <c r="N82" s="73" t="e">
        <f>Results!G78</f>
        <v>#DIV/0!</v>
      </c>
      <c r="P82" s="59"/>
      <c r="Q82" s="59"/>
      <c r="R82" s="59"/>
      <c r="S82" s="59"/>
      <c r="T82" s="59"/>
    </row>
    <row r="83" spans="10:20" ht="15" customHeight="1">
      <c r="J83" s="65"/>
      <c r="K83" s="37" t="str">
        <f>Results!C79</f>
        <v>G05</v>
      </c>
      <c r="L83" s="37" t="str">
        <f>Results!B79</f>
        <v>MIMAT0000446</v>
      </c>
      <c r="M83" s="73" t="e">
        <f>Results!F79</f>
        <v>#DIV/0!</v>
      </c>
      <c r="N83" s="73" t="e">
        <f>Results!G79</f>
        <v>#DIV/0!</v>
      </c>
      <c r="P83" s="59"/>
      <c r="Q83" s="59"/>
      <c r="R83" s="59"/>
      <c r="S83" s="59"/>
      <c r="T83" s="59"/>
    </row>
    <row r="84" spans="10:20" ht="15" customHeight="1">
      <c r="J84" s="65"/>
      <c r="K84" s="37" t="str">
        <f>Results!C80</f>
        <v>G06</v>
      </c>
      <c r="L84" s="37" t="str">
        <f>Results!B80</f>
        <v>MIMAT0000752</v>
      </c>
      <c r="M84" s="73" t="e">
        <f>Results!F80</f>
        <v>#DIV/0!</v>
      </c>
      <c r="N84" s="73" t="e">
        <f>Results!G80</f>
        <v>#DIV/0!</v>
      </c>
      <c r="P84" s="59"/>
      <c r="Q84" s="59"/>
      <c r="R84" s="59"/>
      <c r="S84" s="59"/>
      <c r="T84" s="59"/>
    </row>
    <row r="85" spans="10:20" ht="15" customHeight="1">
      <c r="J85" s="65"/>
      <c r="K85" s="37" t="str">
        <f>Results!C81</f>
        <v>G07</v>
      </c>
      <c r="L85" s="37" t="str">
        <f>Results!B81</f>
        <v>MIMAT0000764</v>
      </c>
      <c r="M85" s="73" t="e">
        <f>Results!F81</f>
        <v>#DIV/0!</v>
      </c>
      <c r="N85" s="73" t="e">
        <f>Results!G81</f>
        <v>#DIV/0!</v>
      </c>
      <c r="P85" s="59"/>
      <c r="Q85" s="59"/>
      <c r="R85" s="59"/>
      <c r="S85" s="59"/>
      <c r="T85" s="59"/>
    </row>
    <row r="86" spans="10:20" ht="15" customHeight="1">
      <c r="J86" s="65"/>
      <c r="K86" s="37" t="str">
        <f>Results!C82</f>
        <v>G08</v>
      </c>
      <c r="L86" s="37" t="str">
        <f>Results!B82</f>
        <v>MIMAT0003326</v>
      </c>
      <c r="M86" s="73" t="e">
        <f>Results!F82</f>
        <v>#DIV/0!</v>
      </c>
      <c r="N86" s="73" t="e">
        <f>Results!G82</f>
        <v>#DIV/0!</v>
      </c>
      <c r="P86" s="59"/>
      <c r="Q86" s="59"/>
      <c r="R86" s="59"/>
      <c r="S86" s="59"/>
      <c r="T86" s="59"/>
    </row>
    <row r="87" spans="10:20" ht="15" customHeight="1">
      <c r="J87" s="65"/>
      <c r="K87" s="37" t="str">
        <f>Results!C83</f>
        <v>G09</v>
      </c>
      <c r="L87" s="37" t="str">
        <f>Results!B83</f>
        <v>MIMAT0003324</v>
      </c>
      <c r="M87" s="73" t="e">
        <f>Results!F83</f>
        <v>#DIV/0!</v>
      </c>
      <c r="N87" s="73" t="e">
        <f>Results!G83</f>
        <v>#DIV/0!</v>
      </c>
      <c r="P87" s="59"/>
      <c r="Q87" s="59"/>
      <c r="R87" s="59"/>
      <c r="S87" s="59"/>
      <c r="T87" s="59"/>
    </row>
    <row r="88" spans="10:20" ht="15" customHeight="1">
      <c r="J88" s="65"/>
      <c r="K88" s="37" t="str">
        <f>Results!C84</f>
        <v>G10</v>
      </c>
      <c r="L88" s="37" t="str">
        <f>Results!B84</f>
        <v>MIMAT0000414</v>
      </c>
      <c r="M88" s="73" t="e">
        <f>Results!F84</f>
        <v>#DIV/0!</v>
      </c>
      <c r="N88" s="73" t="e">
        <f>Results!G84</f>
        <v>#DIV/0!</v>
      </c>
      <c r="P88" s="59"/>
      <c r="Q88" s="59"/>
      <c r="R88" s="59"/>
      <c r="S88" s="59"/>
      <c r="T88" s="59"/>
    </row>
    <row r="89" spans="10:20" ht="15" customHeight="1">
      <c r="J89" s="65"/>
      <c r="K89" s="37" t="str">
        <f>Results!C85</f>
        <v>G11</v>
      </c>
      <c r="L89" s="37" t="str">
        <f>Results!B85</f>
        <v>MIMAT0000415</v>
      </c>
      <c r="M89" s="73" t="e">
        <f>Results!F85</f>
        <v>#DIV/0!</v>
      </c>
      <c r="N89" s="73" t="e">
        <f>Results!G85</f>
        <v>#DIV/0!</v>
      </c>
      <c r="P89" s="59"/>
      <c r="Q89" s="59"/>
      <c r="R89" s="59"/>
      <c r="S89" s="59"/>
      <c r="T89" s="59"/>
    </row>
    <row r="90" spans="10:20" ht="15" customHeight="1">
      <c r="J90" s="65"/>
      <c r="K90" s="37" t="str">
        <f>Results!C86</f>
        <v>G12</v>
      </c>
      <c r="L90" s="37" t="str">
        <f>Results!B86</f>
        <v>MIMAT0000065</v>
      </c>
      <c r="M90" s="73" t="e">
        <f>Results!F86</f>
        <v>#DIV/0!</v>
      </c>
      <c r="N90" s="73" t="e">
        <f>Results!G86</f>
        <v>#DIV/0!</v>
      </c>
      <c r="P90" s="59"/>
      <c r="Q90" s="59"/>
      <c r="R90" s="59"/>
      <c r="S90" s="59"/>
      <c r="T90" s="59"/>
    </row>
    <row r="91" spans="10:16" ht="15" customHeight="1">
      <c r="J91" s="62" t="str">
        <f>'Gene Table'!A99</f>
        <v>Plate 2</v>
      </c>
      <c r="K91" s="37" t="str">
        <f>Results!C99</f>
        <v>A01</v>
      </c>
      <c r="L91" s="37" t="str">
        <f>Results!B99</f>
        <v>MIMAT0000682</v>
      </c>
      <c r="M91" s="73" t="e">
        <f>Results!F99</f>
        <v>#DIV/0!</v>
      </c>
      <c r="N91" s="73" t="e">
        <f>Results!G99</f>
        <v>#DIV/0!</v>
      </c>
      <c r="O91" s="59"/>
      <c r="P91" s="59"/>
    </row>
    <row r="92" spans="10:16" ht="15" customHeight="1">
      <c r="J92" s="65"/>
      <c r="K92" s="37" t="str">
        <f>Results!C100</f>
        <v>A02</v>
      </c>
      <c r="L92" s="37" t="str">
        <f>Results!B100</f>
        <v>MIMAT0000243</v>
      </c>
      <c r="M92" s="73" t="e">
        <f>Results!F100</f>
        <v>#DIV/0!</v>
      </c>
      <c r="N92" s="73" t="e">
        <f>Results!G100</f>
        <v>#DIV/0!</v>
      </c>
      <c r="O92" s="59"/>
      <c r="P92" s="59"/>
    </row>
    <row r="93" spans="10:16" ht="15" customHeight="1">
      <c r="J93" s="65"/>
      <c r="K93" s="37" t="str">
        <f>Results!C101</f>
        <v>A03</v>
      </c>
      <c r="L93" s="37" t="str">
        <f>Results!B101</f>
        <v>MIMAT0000096</v>
      </c>
      <c r="M93" s="73" t="e">
        <f>Results!F101</f>
        <v>#DIV/0!</v>
      </c>
      <c r="N93" s="73" t="e">
        <f>Results!G101</f>
        <v>#DIV/0!</v>
      </c>
      <c r="O93" s="59"/>
      <c r="P93" s="59"/>
    </row>
    <row r="94" spans="10:16" ht="15" customHeight="1">
      <c r="J94" s="65"/>
      <c r="K94" s="37" t="str">
        <f>Results!C102</f>
        <v>A04</v>
      </c>
      <c r="L94" s="37" t="str">
        <f>Results!B102</f>
        <v>MIMAT0000432</v>
      </c>
      <c r="M94" s="73" t="e">
        <f>Results!F102</f>
        <v>#DIV/0!</v>
      </c>
      <c r="N94" s="73" t="e">
        <f>Results!G102</f>
        <v>#DIV/0!</v>
      </c>
      <c r="O94" s="59"/>
      <c r="P94" s="59"/>
    </row>
    <row r="95" spans="10:14" ht="15" customHeight="1">
      <c r="J95" s="65"/>
      <c r="K95" s="37" t="str">
        <f>Results!C103</f>
        <v>A05</v>
      </c>
      <c r="L95" s="37" t="str">
        <f>Results!B103</f>
        <v>MIMAT0000075</v>
      </c>
      <c r="M95" s="73" t="e">
        <f>Results!F103</f>
        <v>#DIV/0!</v>
      </c>
      <c r="N95" s="73" t="e">
        <f>Results!G103</f>
        <v>#DIV/0!</v>
      </c>
    </row>
    <row r="96" spans="10:14" ht="15" customHeight="1">
      <c r="J96" s="65"/>
      <c r="K96" s="37" t="str">
        <f>Results!C104</f>
        <v>A06</v>
      </c>
      <c r="L96" s="37" t="str">
        <f>Results!B104</f>
        <v>MIMAT0000318</v>
      </c>
      <c r="M96" s="73" t="e">
        <f>Results!F104</f>
        <v>#DIV/0!</v>
      </c>
      <c r="N96" s="73" t="e">
        <f>Results!G104</f>
        <v>#DIV/0!</v>
      </c>
    </row>
    <row r="97" spans="10:14" ht="15" customHeight="1">
      <c r="J97" s="65"/>
      <c r="K97" s="37" t="str">
        <f>Results!C105</f>
        <v>A07</v>
      </c>
      <c r="L97" s="37" t="str">
        <f>Results!B105</f>
        <v>MIMAT0006764</v>
      </c>
      <c r="M97" s="73" t="e">
        <f>Results!F105</f>
        <v>#DIV/0!</v>
      </c>
      <c r="N97" s="73" t="e">
        <f>Results!G105</f>
        <v>#DIV/0!</v>
      </c>
    </row>
    <row r="98" spans="10:14" ht="15" customHeight="1">
      <c r="J98" s="65"/>
      <c r="K98" s="37" t="str">
        <f>Results!C106</f>
        <v>A08</v>
      </c>
      <c r="L98" s="37" t="str">
        <f>Results!B106</f>
        <v>MIMAT0000449</v>
      </c>
      <c r="M98" s="73" t="e">
        <f>Results!F106</f>
        <v>#DIV/0!</v>
      </c>
      <c r="N98" s="73" t="e">
        <f>Results!G106</f>
        <v>#DIV/0!</v>
      </c>
    </row>
    <row r="99" spans="10:14" ht="15" customHeight="1">
      <c r="J99" s="65"/>
      <c r="K99" s="37" t="str">
        <f>Results!C107</f>
        <v>A09</v>
      </c>
      <c r="L99" s="37" t="str">
        <f>Results!B107</f>
        <v>MIMAT0001413</v>
      </c>
      <c r="M99" s="73" t="e">
        <f>Results!F107</f>
        <v>#DIV/0!</v>
      </c>
      <c r="N99" s="73" t="e">
        <f>Results!G107</f>
        <v>#DIV/0!</v>
      </c>
    </row>
    <row r="100" spans="10:14" ht="15" customHeight="1">
      <c r="J100" s="65"/>
      <c r="K100" s="37" t="str">
        <f>Results!C108</f>
        <v>A10</v>
      </c>
      <c r="L100" s="37" t="str">
        <f>Results!B108</f>
        <v>MIMAT0005793</v>
      </c>
      <c r="M100" s="73" t="e">
        <f>Results!F108</f>
        <v>#DIV/0!</v>
      </c>
      <c r="N100" s="73" t="e">
        <f>Results!G108</f>
        <v>#DIV/0!</v>
      </c>
    </row>
    <row r="101" spans="10:14" ht="15" customHeight="1">
      <c r="J101" s="65"/>
      <c r="K101" s="37" t="str">
        <f>Results!C109</f>
        <v>A11</v>
      </c>
      <c r="L101" s="37" t="str">
        <f>Results!B109</f>
        <v>MIMAT0000265</v>
      </c>
      <c r="M101" s="73" t="e">
        <f>Results!F109</f>
        <v>#DIV/0!</v>
      </c>
      <c r="N101" s="73" t="e">
        <f>Results!G109</f>
        <v>#DIV/0!</v>
      </c>
    </row>
    <row r="102" spans="10:14" ht="15" customHeight="1">
      <c r="J102" s="65"/>
      <c r="K102" s="37" t="str">
        <f>Results!C110</f>
        <v>A12</v>
      </c>
      <c r="L102" s="37" t="str">
        <f>Results!B110</f>
        <v>MIMAT0000231</v>
      </c>
      <c r="M102" s="73" t="e">
        <f>Results!F110</f>
        <v>#DIV/0!</v>
      </c>
      <c r="N102" s="73" t="e">
        <f>Results!G110</f>
        <v>#DIV/0!</v>
      </c>
    </row>
    <row r="103" spans="10:14" ht="15" customHeight="1">
      <c r="J103" s="65"/>
      <c r="K103" s="37" t="str">
        <f>Results!C111</f>
        <v>B01</v>
      </c>
      <c r="L103" s="37" t="str">
        <f>Results!B111</f>
        <v>MIMAT0000691</v>
      </c>
      <c r="M103" s="73" t="e">
        <f>Results!F111</f>
        <v>#DIV/0!</v>
      </c>
      <c r="N103" s="73" t="e">
        <f>Results!G111</f>
        <v>#DIV/0!</v>
      </c>
    </row>
    <row r="104" spans="10:14" ht="15" customHeight="1">
      <c r="J104" s="65"/>
      <c r="K104" s="37" t="str">
        <f>Results!C112</f>
        <v>B02</v>
      </c>
      <c r="L104" s="37" t="str">
        <f>Results!B112</f>
        <v>MIMAT0000617</v>
      </c>
      <c r="M104" s="73" t="e">
        <f>Results!F112</f>
        <v>#DIV/0!</v>
      </c>
      <c r="N104" s="73" t="e">
        <f>Results!G112</f>
        <v>#DIV/0!</v>
      </c>
    </row>
    <row r="105" spans="10:14" ht="15" customHeight="1">
      <c r="J105" s="65"/>
      <c r="K105" s="37" t="str">
        <f>Results!C113</f>
        <v>B03</v>
      </c>
      <c r="L105" s="37" t="str">
        <f>Results!B113</f>
        <v>MIMAT0000253</v>
      </c>
      <c r="M105" s="73" t="e">
        <f>Results!F113</f>
        <v>#DIV/0!</v>
      </c>
      <c r="N105" s="73" t="e">
        <f>Results!G113</f>
        <v>#DIV/0!</v>
      </c>
    </row>
    <row r="106" spans="10:14" ht="15" customHeight="1">
      <c r="J106" s="65"/>
      <c r="K106" s="37" t="str">
        <f>Results!C114</f>
        <v>B04</v>
      </c>
      <c r="L106" s="37" t="str">
        <f>Results!B114</f>
        <v>MIMAT0000254</v>
      </c>
      <c r="M106" s="73" t="e">
        <f>Results!F114</f>
        <v>#DIV/0!</v>
      </c>
      <c r="N106" s="73" t="e">
        <f>Results!G114</f>
        <v>#DIV/0!</v>
      </c>
    </row>
    <row r="107" spans="10:14" ht="15" customHeight="1">
      <c r="J107" s="65"/>
      <c r="K107" s="37" t="str">
        <f>Results!C115</f>
        <v>B05</v>
      </c>
      <c r="L107" s="37" t="str">
        <f>Results!B115</f>
        <v>MIMAT0000064</v>
      </c>
      <c r="M107" s="73" t="e">
        <f>Results!F115</f>
        <v>#DIV/0!</v>
      </c>
      <c r="N107" s="73" t="e">
        <f>Results!G115</f>
        <v>#DIV/0!</v>
      </c>
    </row>
    <row r="108" spans="10:14" ht="15" customHeight="1">
      <c r="J108" s="65"/>
      <c r="K108" s="37" t="str">
        <f>Results!C116</f>
        <v>B06</v>
      </c>
      <c r="L108" s="37" t="str">
        <f>Results!B116</f>
        <v>MIMAT0000063</v>
      </c>
      <c r="M108" s="73" t="e">
        <f>Results!F116</f>
        <v>#DIV/0!</v>
      </c>
      <c r="N108" s="73" t="e">
        <f>Results!G116</f>
        <v>#DIV/0!</v>
      </c>
    </row>
    <row r="109" spans="10:14" ht="15" customHeight="1">
      <c r="J109" s="65"/>
      <c r="K109" s="37" t="str">
        <f>Results!C117</f>
        <v>B07</v>
      </c>
      <c r="L109" s="37" t="str">
        <f>Results!B117</f>
        <v>MIMAT0000428</v>
      </c>
      <c r="M109" s="73" t="e">
        <f>Results!F117</f>
        <v>#DIV/0!</v>
      </c>
      <c r="N109" s="73" t="e">
        <f>Results!G117</f>
        <v>#DIV/0!</v>
      </c>
    </row>
    <row r="110" spans="10:14" ht="15" customHeight="1">
      <c r="J110" s="65"/>
      <c r="K110" s="37" t="str">
        <f>Results!C118</f>
        <v>B08</v>
      </c>
      <c r="L110" s="37" t="str">
        <f>Results!B118</f>
        <v>MIMAT0000072</v>
      </c>
      <c r="M110" s="73" t="e">
        <f>Results!F118</f>
        <v>#DIV/0!</v>
      </c>
      <c r="N110" s="73" t="e">
        <f>Results!G118</f>
        <v>#DIV/0!</v>
      </c>
    </row>
    <row r="111" spans="10:14" ht="15" customHeight="1">
      <c r="J111" s="65"/>
      <c r="K111" s="37" t="str">
        <f>Results!C119</f>
        <v>B09</v>
      </c>
      <c r="L111" s="37" t="str">
        <f>Results!B119</f>
        <v>MIMAT0000226</v>
      </c>
      <c r="M111" s="73" t="e">
        <f>Results!F119</f>
        <v>#DIV/0!</v>
      </c>
      <c r="N111" s="73" t="e">
        <f>Results!G119</f>
        <v>#DIV/0!</v>
      </c>
    </row>
    <row r="112" spans="10:14" ht="15" customHeight="1">
      <c r="J112" s="65"/>
      <c r="K112" s="37" t="str">
        <f>Results!C120</f>
        <v>B10</v>
      </c>
      <c r="L112" s="37" t="str">
        <f>Results!B120</f>
        <v>MIMAT0001412</v>
      </c>
      <c r="M112" s="73" t="e">
        <f>Results!F120</f>
        <v>#DIV/0!</v>
      </c>
      <c r="N112" s="73" t="e">
        <f>Results!G120</f>
        <v>#DIV/0!</v>
      </c>
    </row>
    <row r="113" spans="10:14" ht="15" customHeight="1">
      <c r="J113" s="65"/>
      <c r="K113" s="37" t="str">
        <f>Results!C121</f>
        <v>B11</v>
      </c>
      <c r="L113" s="37" t="str">
        <f>Results!B121</f>
        <v>MIMAT0002846</v>
      </c>
      <c r="M113" s="73" t="e">
        <f>Results!F121</f>
        <v>#DIV/0!</v>
      </c>
      <c r="N113" s="73" t="e">
        <f>Results!G121</f>
        <v>#DIV/0!</v>
      </c>
    </row>
    <row r="114" spans="10:14" ht="15" customHeight="1">
      <c r="J114" s="65"/>
      <c r="K114" s="37" t="str">
        <f>Results!C122</f>
        <v>B12</v>
      </c>
      <c r="L114" s="37" t="str">
        <f>Results!B122</f>
        <v>MIMAT0000258</v>
      </c>
      <c r="M114" s="73" t="e">
        <f>Results!F122</f>
        <v>#DIV/0!</v>
      </c>
      <c r="N114" s="73" t="e">
        <f>Results!G122</f>
        <v>#DIV/0!</v>
      </c>
    </row>
    <row r="115" spans="10:14" ht="15" customHeight="1">
      <c r="J115" s="65"/>
      <c r="K115" s="37" t="str">
        <f>Results!C123</f>
        <v>C01</v>
      </c>
      <c r="L115" s="37" t="str">
        <f>Results!B123</f>
        <v>MIMAT0000070</v>
      </c>
      <c r="M115" s="73" t="e">
        <f>Results!F123</f>
        <v>#DIV/0!</v>
      </c>
      <c r="N115" s="73" t="e">
        <f>Results!G123</f>
        <v>#DIV/0!</v>
      </c>
    </row>
    <row r="116" spans="10:14" ht="15" customHeight="1">
      <c r="J116" s="65"/>
      <c r="K116" s="37" t="str">
        <f>Results!C124</f>
        <v>C02</v>
      </c>
      <c r="L116" s="37" t="str">
        <f>Results!B124</f>
        <v>MIMAT0000086</v>
      </c>
      <c r="M116" s="73" t="e">
        <f>Results!F124</f>
        <v>#DIV/0!</v>
      </c>
      <c r="N116" s="73" t="e">
        <f>Results!G124</f>
        <v>#DIV/0!</v>
      </c>
    </row>
    <row r="117" spans="10:14" ht="15" customHeight="1">
      <c r="J117" s="65"/>
      <c r="K117" s="37" t="str">
        <f>Results!C125</f>
        <v>C03</v>
      </c>
      <c r="L117" s="37" t="str">
        <f>Results!B125</f>
        <v>MIMAT0000681</v>
      </c>
      <c r="M117" s="73" t="e">
        <f>Results!F125</f>
        <v>#DIV/0!</v>
      </c>
      <c r="N117" s="73" t="e">
        <f>Results!G125</f>
        <v>#DIV/0!</v>
      </c>
    </row>
    <row r="118" spans="10:14" ht="15" customHeight="1">
      <c r="J118" s="65"/>
      <c r="K118" s="37" t="str">
        <f>Results!C126</f>
        <v>C04</v>
      </c>
      <c r="L118" s="37" t="str">
        <f>Results!B126</f>
        <v>MIMAT0001080</v>
      </c>
      <c r="M118" s="73" t="e">
        <f>Results!F126</f>
        <v>#DIV/0!</v>
      </c>
      <c r="N118" s="73" t="e">
        <f>Results!G126</f>
        <v>#DIV/0!</v>
      </c>
    </row>
    <row r="119" spans="10:14" ht="15" customHeight="1">
      <c r="J119" s="65"/>
      <c r="K119" s="37" t="str">
        <f>Results!C127</f>
        <v>C05</v>
      </c>
      <c r="L119" s="37" t="str">
        <f>Results!B127</f>
        <v>MIMAT0000419</v>
      </c>
      <c r="M119" s="73" t="e">
        <f>Results!F127</f>
        <v>#DIV/0!</v>
      </c>
      <c r="N119" s="73" t="e">
        <f>Results!G127</f>
        <v>#DIV/0!</v>
      </c>
    </row>
    <row r="120" spans="10:14" ht="15" customHeight="1">
      <c r="J120" s="65"/>
      <c r="K120" s="37" t="str">
        <f>Results!C128</f>
        <v>C06</v>
      </c>
      <c r="L120" s="37" t="str">
        <f>Results!B128</f>
        <v>MIMAT0000073</v>
      </c>
      <c r="M120" s="73" t="e">
        <f>Results!F128</f>
        <v>#DIV/0!</v>
      </c>
      <c r="N120" s="73" t="e">
        <f>Results!G128</f>
        <v>#DIV/0!</v>
      </c>
    </row>
    <row r="121" spans="10:14" ht="15" customHeight="1">
      <c r="J121" s="65"/>
      <c r="K121" s="37" t="str">
        <f>Results!C129</f>
        <v>C07</v>
      </c>
      <c r="L121" s="37" t="str">
        <f>Results!B129</f>
        <v>MIMAT0000084</v>
      </c>
      <c r="M121" s="73" t="e">
        <f>Results!F129</f>
        <v>#DIV/0!</v>
      </c>
      <c r="N121" s="73" t="e">
        <f>Results!G129</f>
        <v>#DIV/0!</v>
      </c>
    </row>
    <row r="122" spans="10:14" ht="15" customHeight="1">
      <c r="J122" s="65"/>
      <c r="K122" s="37" t="str">
        <f>Results!C130</f>
        <v>C08</v>
      </c>
      <c r="L122" s="37" t="str">
        <f>Results!B130</f>
        <v>MIMAT0000256</v>
      </c>
      <c r="M122" s="73" t="e">
        <f>Results!F130</f>
        <v>#DIV/0!</v>
      </c>
      <c r="N122" s="73" t="e">
        <f>Results!G130</f>
        <v>#DIV/0!</v>
      </c>
    </row>
    <row r="123" spans="10:14" ht="15" customHeight="1">
      <c r="J123" s="65"/>
      <c r="K123" s="37" t="str">
        <f>Results!C131</f>
        <v>C09</v>
      </c>
      <c r="L123" s="37" t="str">
        <f>Results!B131</f>
        <v>MIMAT0000104</v>
      </c>
      <c r="M123" s="73" t="e">
        <f>Results!F131</f>
        <v>#DIV/0!</v>
      </c>
      <c r="N123" s="73" t="e">
        <f>Results!G131</f>
        <v>#DIV/0!</v>
      </c>
    </row>
    <row r="124" spans="10:14" ht="15" customHeight="1">
      <c r="J124" s="65"/>
      <c r="K124" s="37" t="str">
        <f>Results!C132</f>
        <v>C10</v>
      </c>
      <c r="L124" s="37" t="str">
        <f>Results!B132</f>
        <v>MIMAT0000074</v>
      </c>
      <c r="M124" s="73" t="e">
        <f>Results!F132</f>
        <v>#DIV/0!</v>
      </c>
      <c r="N124" s="73" t="e">
        <f>Results!G132</f>
        <v>#DIV/0!</v>
      </c>
    </row>
    <row r="125" spans="10:14" ht="15" customHeight="1">
      <c r="J125" s="65"/>
      <c r="K125" s="37" t="str">
        <f>Results!C133</f>
        <v>C11</v>
      </c>
      <c r="L125" s="37" t="str">
        <f>Results!B133</f>
        <v>MIMAT0000257</v>
      </c>
      <c r="M125" s="73" t="e">
        <f>Results!F133</f>
        <v>#DIV/0!</v>
      </c>
      <c r="N125" s="73" t="e">
        <f>Results!G133</f>
        <v>#DIV/0!</v>
      </c>
    </row>
    <row r="126" spans="10:14" ht="15" customHeight="1">
      <c r="J126" s="65"/>
      <c r="K126" s="37" t="str">
        <f>Results!C134</f>
        <v>C12</v>
      </c>
      <c r="L126" s="37" t="str">
        <f>Results!B134</f>
        <v>MIMAT0000510</v>
      </c>
      <c r="M126" s="73" t="e">
        <f>Results!F134</f>
        <v>#DIV/0!</v>
      </c>
      <c r="N126" s="73" t="e">
        <f>Results!G134</f>
        <v>#DIV/0!</v>
      </c>
    </row>
    <row r="127" spans="10:14" ht="15" customHeight="1">
      <c r="J127" s="65"/>
      <c r="K127" s="37" t="str">
        <f>Results!C135</f>
        <v>D01</v>
      </c>
      <c r="L127" s="37" t="str">
        <f>Results!B135</f>
        <v>MIMAT0005792</v>
      </c>
      <c r="M127" s="73" t="e">
        <f>Results!F135</f>
        <v>#DIV/0!</v>
      </c>
      <c r="N127" s="73" t="e">
        <f>Results!G135</f>
        <v>#DIV/0!</v>
      </c>
    </row>
    <row r="128" spans="10:14" ht="15" customHeight="1">
      <c r="J128" s="65"/>
      <c r="K128" s="37" t="str">
        <f>Results!C136</f>
        <v>D02</v>
      </c>
      <c r="L128" s="37" t="str">
        <f>Results!B136</f>
        <v>MIMAT0000232</v>
      </c>
      <c r="M128" s="73" t="e">
        <f>Results!F136</f>
        <v>#DIV/0!</v>
      </c>
      <c r="N128" s="73" t="e">
        <f>Results!G136</f>
        <v>#DIV/0!</v>
      </c>
    </row>
    <row r="129" spans="10:14" ht="15" customHeight="1">
      <c r="J129" s="65"/>
      <c r="K129" s="37" t="str">
        <f>Results!C137</f>
        <v>D03</v>
      </c>
      <c r="L129" s="37" t="str">
        <f>Results!B137</f>
        <v>MIMAT0005455</v>
      </c>
      <c r="M129" s="73" t="e">
        <f>Results!F137</f>
        <v>#DIV/0!</v>
      </c>
      <c r="N129" s="73" t="e">
        <f>Results!G137</f>
        <v>#DIV/0!</v>
      </c>
    </row>
    <row r="130" spans="10:14" ht="15" customHeight="1">
      <c r="J130" s="65"/>
      <c r="K130" s="37" t="str">
        <f>Results!C138</f>
        <v>D04</v>
      </c>
      <c r="L130" s="37" t="str">
        <f>Results!B138</f>
        <v>MIMAT0004568</v>
      </c>
      <c r="M130" s="73" t="e">
        <f>Results!F138</f>
        <v>#DIV/0!</v>
      </c>
      <c r="N130" s="73" t="e">
        <f>Results!G138</f>
        <v>#DIV/0!</v>
      </c>
    </row>
    <row r="131" spans="10:14" ht="15" customHeight="1">
      <c r="J131" s="65"/>
      <c r="K131" s="37" t="str">
        <f>Results!C139</f>
        <v>D05</v>
      </c>
      <c r="L131" s="37" t="str">
        <f>Results!B139</f>
        <v>MIMAT0004571</v>
      </c>
      <c r="M131" s="73" t="e">
        <f>Results!F139</f>
        <v>#DIV/0!</v>
      </c>
      <c r="N131" s="73" t="e">
        <f>Results!G139</f>
        <v>#DIV/0!</v>
      </c>
    </row>
    <row r="132" spans="10:14" ht="15" customHeight="1">
      <c r="J132" s="65"/>
      <c r="K132" s="37" t="str">
        <f>Results!C140</f>
        <v>D06</v>
      </c>
      <c r="L132" s="37" t="str">
        <f>Results!B140</f>
        <v>MIMAT0004481</v>
      </c>
      <c r="M132" s="73" t="e">
        <f>Results!F140</f>
        <v>#DIV/0!</v>
      </c>
      <c r="N132" s="73" t="e">
        <f>Results!G140</f>
        <v>#DIV/0!</v>
      </c>
    </row>
    <row r="133" spans="10:14" ht="15" customHeight="1">
      <c r="J133" s="65"/>
      <c r="K133" s="37" t="str">
        <f>Results!C141</f>
        <v>D07</v>
      </c>
      <c r="L133" s="37" t="str">
        <f>Results!B141</f>
        <v>MIMAT0004482</v>
      </c>
      <c r="M133" s="73" t="e">
        <f>Results!F141</f>
        <v>#DIV/0!</v>
      </c>
      <c r="N133" s="73" t="e">
        <f>Results!G141</f>
        <v>#DIV/0!</v>
      </c>
    </row>
    <row r="134" spans="10:14" ht="15" customHeight="1">
      <c r="J134" s="65"/>
      <c r="K134" s="37" t="str">
        <f>Results!C142</f>
        <v>D08</v>
      </c>
      <c r="L134" s="37" t="str">
        <f>Results!B142</f>
        <v>MIMAT0004483</v>
      </c>
      <c r="M134" s="73" t="e">
        <f>Results!F142</f>
        <v>#DIV/0!</v>
      </c>
      <c r="N134" s="73" t="e">
        <f>Results!G142</f>
        <v>#DIV/0!</v>
      </c>
    </row>
    <row r="135" spans="10:14" ht="15" customHeight="1">
      <c r="J135" s="65"/>
      <c r="K135" s="37" t="str">
        <f>Results!C143</f>
        <v>D09</v>
      </c>
      <c r="L135" s="37" t="str">
        <f>Results!B143</f>
        <v>MIMAT0004484</v>
      </c>
      <c r="M135" s="73" t="e">
        <f>Results!F143</f>
        <v>#DIV/0!</v>
      </c>
      <c r="N135" s="73" t="e">
        <f>Results!G143</f>
        <v>#DIV/0!</v>
      </c>
    </row>
    <row r="136" spans="10:14" ht="15" customHeight="1">
      <c r="J136" s="65"/>
      <c r="K136" s="37" t="str">
        <f>Results!C144</f>
        <v>D10</v>
      </c>
      <c r="L136" s="37" t="str">
        <f>Results!B144</f>
        <v>MIMAT0004485</v>
      </c>
      <c r="M136" s="73" t="e">
        <f>Results!F144</f>
        <v>#DIV/0!</v>
      </c>
      <c r="N136" s="73" t="e">
        <f>Results!G144</f>
        <v>#DIV/0!</v>
      </c>
    </row>
    <row r="137" spans="10:14" ht="15" customHeight="1">
      <c r="J137" s="65"/>
      <c r="K137" s="37" t="str">
        <f>Results!C145</f>
        <v>D11</v>
      </c>
      <c r="L137" s="37" t="str">
        <f>Results!B145</f>
        <v>MIMAT0004486</v>
      </c>
      <c r="M137" s="73" t="e">
        <f>Results!F145</f>
        <v>#DIV/0!</v>
      </c>
      <c r="N137" s="73" t="e">
        <f>Results!G145</f>
        <v>#DIV/0!</v>
      </c>
    </row>
    <row r="138" spans="10:14" ht="15" customHeight="1">
      <c r="J138" s="65"/>
      <c r="K138" s="37" t="str">
        <f>Results!C146</f>
        <v>D12</v>
      </c>
      <c r="L138" s="37" t="str">
        <f>Results!B146</f>
        <v>MIMAT0004487</v>
      </c>
      <c r="M138" s="73" t="e">
        <f>Results!F146</f>
        <v>#DIV/0!</v>
      </c>
      <c r="N138" s="73" t="e">
        <f>Results!G146</f>
        <v>#DIV/0!</v>
      </c>
    </row>
    <row r="139" spans="10:14" ht="15" customHeight="1">
      <c r="J139" s="65"/>
      <c r="K139" s="37" t="str">
        <f>Results!C147</f>
        <v>E01</v>
      </c>
      <c r="L139" s="37" t="str">
        <f>Results!B147</f>
        <v>MIMAT0004585</v>
      </c>
      <c r="M139" s="73" t="e">
        <f>Results!F147</f>
        <v>#DIV/0!</v>
      </c>
      <c r="N139" s="73" t="e">
        <f>Results!G147</f>
        <v>#DIV/0!</v>
      </c>
    </row>
    <row r="140" spans="10:14" ht="15" customHeight="1">
      <c r="J140" s="65"/>
      <c r="K140" s="37" t="str">
        <f>Results!C148</f>
        <v>E02</v>
      </c>
      <c r="L140" s="37" t="str">
        <f>Results!B148</f>
        <v>MIMAT0004512</v>
      </c>
      <c r="M140" s="73" t="e">
        <f>Results!F148</f>
        <v>#DIV/0!</v>
      </c>
      <c r="N140" s="73" t="e">
        <f>Results!G148</f>
        <v>#DIV/0!</v>
      </c>
    </row>
    <row r="141" spans="10:14" ht="15" customHeight="1">
      <c r="J141" s="65"/>
      <c r="K141" s="37" t="str">
        <f>Results!C149</f>
        <v>E03</v>
      </c>
      <c r="L141" s="37" t="str">
        <f>Results!B149</f>
        <v>MIMAT0004513</v>
      </c>
      <c r="M141" s="73" t="e">
        <f>Results!F149</f>
        <v>#DIV/0!</v>
      </c>
      <c r="N141" s="73" t="e">
        <f>Results!G149</f>
        <v>#DIV/0!</v>
      </c>
    </row>
    <row r="142" spans="10:14" ht="15" customHeight="1">
      <c r="J142" s="65"/>
      <c r="K142" s="37" t="str">
        <f>Results!C150</f>
        <v>E04</v>
      </c>
      <c r="L142" s="37" t="str">
        <f>Results!B150</f>
        <v>MIMAT0004556</v>
      </c>
      <c r="M142" s="73" t="e">
        <f>Results!F150</f>
        <v>#DIV/0!</v>
      </c>
      <c r="N142" s="73" t="e">
        <f>Results!G150</f>
        <v>#DIV/0!</v>
      </c>
    </row>
    <row r="143" spans="10:14" ht="15" customHeight="1">
      <c r="J143" s="65"/>
      <c r="K143" s="37" t="str">
        <f>Results!C151</f>
        <v>E05</v>
      </c>
      <c r="L143" s="37" t="str">
        <f>Results!B151</f>
        <v>MIMAT0004590</v>
      </c>
      <c r="M143" s="73" t="e">
        <f>Results!F151</f>
        <v>#DIV/0!</v>
      </c>
      <c r="N143" s="73" t="e">
        <f>Results!G151</f>
        <v>#DIV/0!</v>
      </c>
    </row>
    <row r="144" spans="10:14" ht="15" customHeight="1">
      <c r="J144" s="65"/>
      <c r="K144" s="37" t="str">
        <f>Results!C152</f>
        <v>E06</v>
      </c>
      <c r="L144" s="37" t="str">
        <f>Results!B152</f>
        <v>MIMAT0004591</v>
      </c>
      <c r="M144" s="73" t="e">
        <f>Results!F152</f>
        <v>#DIV/0!</v>
      </c>
      <c r="N144" s="73" t="e">
        <f>Results!G152</f>
        <v>#DIV/0!</v>
      </c>
    </row>
    <row r="145" spans="10:14" ht="15" customHeight="1">
      <c r="J145" s="65"/>
      <c r="K145" s="37" t="str">
        <f>Results!C153</f>
        <v>E07</v>
      </c>
      <c r="L145" s="37" t="str">
        <f>Results!B153</f>
        <v>MIMAT0004599</v>
      </c>
      <c r="M145" s="73" t="e">
        <f>Results!F153</f>
        <v>#DIV/0!</v>
      </c>
      <c r="N145" s="73" t="e">
        <f>Results!G153</f>
        <v>#DIV/0!</v>
      </c>
    </row>
    <row r="146" spans="10:14" ht="15" customHeight="1">
      <c r="J146" s="65"/>
      <c r="K146" s="37" t="str">
        <f>Results!C154</f>
        <v>E08</v>
      </c>
      <c r="L146" s="37" t="str">
        <f>Results!B154</f>
        <v>MIMAT0004601</v>
      </c>
      <c r="M146" s="73" t="e">
        <f>Results!F154</f>
        <v>#DIV/0!</v>
      </c>
      <c r="N146" s="73" t="e">
        <f>Results!G154</f>
        <v>#DIV/0!</v>
      </c>
    </row>
    <row r="147" spans="10:14" ht="15" customHeight="1">
      <c r="J147" s="65"/>
      <c r="K147" s="37" t="str">
        <f>Results!C155</f>
        <v>E09</v>
      </c>
      <c r="L147" s="37" t="str">
        <f>Results!B155</f>
        <v>MIMAT0004608</v>
      </c>
      <c r="M147" s="73" t="e">
        <f>Results!F155</f>
        <v>#DIV/0!</v>
      </c>
      <c r="N147" s="73" t="e">
        <f>Results!G155</f>
        <v>#DIV/0!</v>
      </c>
    </row>
    <row r="148" spans="10:14" ht="15" customHeight="1">
      <c r="J148" s="65"/>
      <c r="K148" s="37" t="str">
        <f>Results!C156</f>
        <v>E10</v>
      </c>
      <c r="L148" s="37" t="str">
        <f>Results!B156</f>
        <v>MIMAT0004549</v>
      </c>
      <c r="M148" s="73" t="e">
        <f>Results!F156</f>
        <v>#DIV/0!</v>
      </c>
      <c r="N148" s="73" t="e">
        <f>Results!G156</f>
        <v>#DIV/0!</v>
      </c>
    </row>
    <row r="149" spans="10:14" ht="15" customHeight="1">
      <c r="J149" s="65"/>
      <c r="K149" s="37" t="str">
        <f>Results!C157</f>
        <v>E11</v>
      </c>
      <c r="L149" s="37" t="str">
        <f>Results!B157</f>
        <v>MIMAT0004658</v>
      </c>
      <c r="M149" s="73" t="e">
        <f>Results!F157</f>
        <v>#DIV/0!</v>
      </c>
      <c r="N149" s="73" t="e">
        <f>Results!G157</f>
        <v>#DIV/0!</v>
      </c>
    </row>
    <row r="150" spans="10:14" ht="15" customHeight="1">
      <c r="J150" s="65"/>
      <c r="K150" s="37" t="str">
        <f>Results!C158</f>
        <v>E12</v>
      </c>
      <c r="L150" s="37" t="str">
        <f>Results!B158</f>
        <v>MIMAT0004657</v>
      </c>
      <c r="M150" s="73" t="e">
        <f>Results!F158</f>
        <v>#DIV/0!</v>
      </c>
      <c r="N150" s="73" t="e">
        <f>Results!G158</f>
        <v>#DIV/0!</v>
      </c>
    </row>
    <row r="151" spans="10:14" ht="15" customHeight="1">
      <c r="J151" s="65"/>
      <c r="K151" s="37" t="str">
        <f>Results!C159</f>
        <v>F01</v>
      </c>
      <c r="L151" s="37" t="str">
        <f>Results!B159</f>
        <v>MIMAT0002810</v>
      </c>
      <c r="M151" s="73" t="e">
        <f>Results!F159</f>
        <v>#DIV/0!</v>
      </c>
      <c r="N151" s="73" t="e">
        <f>Results!G159</f>
        <v>#DIV/0!</v>
      </c>
    </row>
    <row r="152" spans="10:14" ht="15" customHeight="1">
      <c r="J152" s="65"/>
      <c r="K152" s="37" t="str">
        <f>Results!C160</f>
        <v>F02</v>
      </c>
      <c r="L152" s="37" t="str">
        <f>Results!B160</f>
        <v>MIMAT0004493</v>
      </c>
      <c r="M152" s="73" t="e">
        <f>Results!F160</f>
        <v>#DIV/0!</v>
      </c>
      <c r="N152" s="73" t="e">
        <f>Results!G160</f>
        <v>#DIV/0!</v>
      </c>
    </row>
    <row r="153" spans="10:14" ht="15" customHeight="1">
      <c r="J153" s="65"/>
      <c r="K153" s="37" t="str">
        <f>Results!C161</f>
        <v>F03</v>
      </c>
      <c r="L153" s="37" t="str">
        <f>Results!B161</f>
        <v>MIMAT0004495</v>
      </c>
      <c r="M153" s="73" t="e">
        <f>Results!F161</f>
        <v>#DIV/0!</v>
      </c>
      <c r="N153" s="73" t="e">
        <f>Results!G161</f>
        <v>#DIV/0!</v>
      </c>
    </row>
    <row r="154" spans="10:14" ht="15" customHeight="1">
      <c r="J154" s="65"/>
      <c r="K154" s="37" t="str">
        <f>Results!C162</f>
        <v>F04</v>
      </c>
      <c r="L154" s="37" t="str">
        <f>Results!B162</f>
        <v>MIMAT0004515</v>
      </c>
      <c r="M154" s="73" t="e">
        <f>Results!F162</f>
        <v>#DIV/0!</v>
      </c>
      <c r="N154" s="73" t="e">
        <f>Results!G162</f>
        <v>#DIV/0!</v>
      </c>
    </row>
    <row r="155" spans="10:14" ht="15" customHeight="1">
      <c r="J155" s="65"/>
      <c r="K155" s="37" t="str">
        <f>Results!C163</f>
        <v>F05</v>
      </c>
      <c r="L155" s="37" t="str">
        <f>Results!B163</f>
        <v>MIMAT0004673</v>
      </c>
      <c r="M155" s="73" t="e">
        <f>Results!F163</f>
        <v>#DIV/0!</v>
      </c>
      <c r="N155" s="73" t="e">
        <f>Results!G163</f>
        <v>#DIV/0!</v>
      </c>
    </row>
    <row r="156" spans="10:14" ht="15" customHeight="1">
      <c r="J156" s="65"/>
      <c r="K156" s="37" t="str">
        <f>Results!C164</f>
        <v>F06</v>
      </c>
      <c r="L156" s="37" t="str">
        <f>Results!B164</f>
        <v>MIMAT0004504</v>
      </c>
      <c r="M156" s="73" t="e">
        <f>Results!F164</f>
        <v>#DIV/0!</v>
      </c>
      <c r="N156" s="73" t="e">
        <f>Results!G164</f>
        <v>#DIV/0!</v>
      </c>
    </row>
    <row r="157" spans="10:14" ht="15" customHeight="1">
      <c r="J157" s="65"/>
      <c r="K157" s="37" t="str">
        <f>Results!C165</f>
        <v>F07</v>
      </c>
      <c r="L157" s="37" t="str">
        <f>Results!B165</f>
        <v>MIMAT0004703</v>
      </c>
      <c r="M157" s="73" t="e">
        <f>Results!F165</f>
        <v>#DIV/0!</v>
      </c>
      <c r="N157" s="73" t="e">
        <f>Results!G165</f>
        <v>#DIV/0!</v>
      </c>
    </row>
    <row r="158" spans="10:14" ht="15" customHeight="1">
      <c r="J158" s="65"/>
      <c r="K158" s="37" t="str">
        <f>Results!C166</f>
        <v>F08</v>
      </c>
      <c r="L158" s="37" t="str">
        <f>Results!B166</f>
        <v>MIMAT0004768</v>
      </c>
      <c r="M158" s="73" t="e">
        <f>Results!F166</f>
        <v>#DIV/0!</v>
      </c>
      <c r="N158" s="73" t="e">
        <f>Results!G166</f>
        <v>#DIV/0!</v>
      </c>
    </row>
    <row r="159" spans="10:14" ht="15" customHeight="1">
      <c r="J159" s="65"/>
      <c r="K159" s="37" t="str">
        <f>Results!C167</f>
        <v>F09</v>
      </c>
      <c r="L159" s="37" t="str">
        <f>Results!B167</f>
        <v>MIMAT0000442</v>
      </c>
      <c r="M159" s="73" t="e">
        <f>Results!F167</f>
        <v>#DIV/0!</v>
      </c>
      <c r="N159" s="73" t="e">
        <f>Results!G167</f>
        <v>#DIV/0!</v>
      </c>
    </row>
    <row r="160" spans="10:14" ht="15" customHeight="1">
      <c r="J160" s="65"/>
      <c r="K160" s="37" t="str">
        <f>Results!C168</f>
        <v>F10</v>
      </c>
      <c r="L160" s="37" t="str">
        <f>Results!B168</f>
        <v>MIMAT0010195</v>
      </c>
      <c r="M160" s="73" t="e">
        <f>Results!F168</f>
        <v>#DIV/0!</v>
      </c>
      <c r="N160" s="73" t="e">
        <f>Results!G168</f>
        <v>#DIV/0!</v>
      </c>
    </row>
    <row r="161" spans="10:14" ht="15" customHeight="1">
      <c r="J161" s="65"/>
      <c r="K161" s="37" t="str">
        <f>Results!C169</f>
        <v>F11</v>
      </c>
      <c r="L161" s="37" t="str">
        <f>Results!B169</f>
        <v>MIMAT0015072</v>
      </c>
      <c r="M161" s="73" t="e">
        <f>Results!F169</f>
        <v>#DIV/0!</v>
      </c>
      <c r="N161" s="73" t="e">
        <f>Results!G169</f>
        <v>#DIV/0!</v>
      </c>
    </row>
    <row r="162" spans="10:14" ht="15" customHeight="1">
      <c r="J162" s="65"/>
      <c r="K162" s="37" t="str">
        <f>Results!C170</f>
        <v>F12</v>
      </c>
      <c r="L162" s="37" t="str">
        <f>Results!B170</f>
        <v>MIMAT0004592</v>
      </c>
      <c r="M162" s="73" t="e">
        <f>Results!F170</f>
        <v>#DIV/0!</v>
      </c>
      <c r="N162" s="73" t="e">
        <f>Results!G170</f>
        <v>#DIV/0!</v>
      </c>
    </row>
    <row r="163" spans="10:14" ht="15" customHeight="1">
      <c r="J163" s="65"/>
      <c r="K163" s="37" t="str">
        <f>Results!C171</f>
        <v>G01</v>
      </c>
      <c r="L163" s="37" t="str">
        <f>Results!B171</f>
        <v>MIMAT0004603</v>
      </c>
      <c r="M163" s="73" t="e">
        <f>Results!F171</f>
        <v>#DIV/0!</v>
      </c>
      <c r="N163" s="73" t="e">
        <f>Results!G171</f>
        <v>#DIV/0!</v>
      </c>
    </row>
    <row r="164" spans="10:14" ht="15" customHeight="1">
      <c r="J164" s="65"/>
      <c r="K164" s="37" t="str">
        <f>Results!C172</f>
        <v>G02</v>
      </c>
      <c r="L164" s="37" t="str">
        <f>Results!B172</f>
        <v>MIMAT0004598</v>
      </c>
      <c r="M164" s="73" t="e">
        <f>Results!F172</f>
        <v>#DIV/0!</v>
      </c>
      <c r="N164" s="73" t="e">
        <f>Results!G172</f>
        <v>#DIV/0!</v>
      </c>
    </row>
    <row r="165" spans="10:14" ht="15" customHeight="1">
      <c r="J165" s="65"/>
      <c r="K165" s="37" t="str">
        <f>Results!C173</f>
        <v>G03</v>
      </c>
      <c r="L165" s="37" t="str">
        <f>Results!B173</f>
        <v>MIMAT0004609</v>
      </c>
      <c r="M165" s="73" t="e">
        <f>Results!F173</f>
        <v>#DIV/0!</v>
      </c>
      <c r="N165" s="73" t="e">
        <f>Results!G173</f>
        <v>#DIV/0!</v>
      </c>
    </row>
    <row r="166" spans="10:14" ht="15" customHeight="1">
      <c r="J166" s="65"/>
      <c r="K166" s="37" t="str">
        <f>Results!C174</f>
        <v>G04</v>
      </c>
      <c r="L166" s="37" t="str">
        <f>Results!B174</f>
        <v>MIMAT0004488</v>
      </c>
      <c r="M166" s="73" t="e">
        <f>Results!F174</f>
        <v>#DIV/0!</v>
      </c>
      <c r="N166" s="73" t="e">
        <f>Results!G174</f>
        <v>#DIV/0!</v>
      </c>
    </row>
    <row r="167" spans="10:14" ht="15" customHeight="1">
      <c r="J167" s="65"/>
      <c r="K167" s="37" t="str">
        <f>Results!C175</f>
        <v>G05</v>
      </c>
      <c r="L167" s="37" t="str">
        <f>Results!B175</f>
        <v>MIMAT0004489</v>
      </c>
      <c r="M167" s="73" t="e">
        <f>Results!F175</f>
        <v>#DIV/0!</v>
      </c>
      <c r="N167" s="73" t="e">
        <f>Results!G175</f>
        <v>#DIV/0!</v>
      </c>
    </row>
    <row r="168" spans="10:14" ht="15" customHeight="1">
      <c r="J168" s="65"/>
      <c r="K168" s="37" t="str">
        <f>Results!C176</f>
        <v>G06</v>
      </c>
      <c r="L168" s="37" t="str">
        <f>Results!B176</f>
        <v>MIMAT0000071</v>
      </c>
      <c r="M168" s="73" t="e">
        <f>Results!F176</f>
        <v>#DIV/0!</v>
      </c>
      <c r="N168" s="73" t="e">
        <f>Results!G176</f>
        <v>#DIV/0!</v>
      </c>
    </row>
    <row r="169" spans="10:14" ht="15" customHeight="1">
      <c r="J169" s="65"/>
      <c r="K169" s="37" t="str">
        <f>Results!C177</f>
        <v>G07</v>
      </c>
      <c r="L169" s="37" t="str">
        <f>Results!B177</f>
        <v>MIMAT0004751</v>
      </c>
      <c r="M169" s="73" t="e">
        <f>Results!F177</f>
        <v>#DIV/0!</v>
      </c>
      <c r="N169" s="73" t="e">
        <f>Results!G177</f>
        <v>#DIV/0!</v>
      </c>
    </row>
    <row r="170" spans="10:14" ht="15" customHeight="1">
      <c r="J170" s="65"/>
      <c r="K170" s="37" t="str">
        <f>Results!C178</f>
        <v>G08</v>
      </c>
      <c r="L170" s="37" t="str">
        <f>Results!B178</f>
        <v>MIMAT0001618</v>
      </c>
      <c r="M170" s="73" t="e">
        <f>Results!F178</f>
        <v>#DIV/0!</v>
      </c>
      <c r="N170" s="73" t="e">
        <f>Results!G178</f>
        <v>#DIV/0!</v>
      </c>
    </row>
    <row r="171" spans="10:14" ht="15" customHeight="1">
      <c r="J171" s="65"/>
      <c r="K171" s="37" t="str">
        <f>Results!C179</f>
        <v>G09</v>
      </c>
      <c r="L171" s="37" t="str">
        <f>Results!B179</f>
        <v>MIMAT0004767</v>
      </c>
      <c r="M171" s="73" t="e">
        <f>Results!F179</f>
        <v>#DIV/0!</v>
      </c>
      <c r="N171" s="73" t="e">
        <f>Results!G179</f>
        <v>#DIV/0!</v>
      </c>
    </row>
    <row r="172" spans="10:14" ht="15" customHeight="1">
      <c r="J172" s="65"/>
      <c r="K172" s="37" t="str">
        <f>Results!C180</f>
        <v>G10</v>
      </c>
      <c r="L172" s="37" t="str">
        <f>Results!B180</f>
        <v>MIMAT0004562</v>
      </c>
      <c r="M172" s="73" t="e">
        <f>Results!F180</f>
        <v>#DIV/0!</v>
      </c>
      <c r="N172" s="73" t="e">
        <f>Results!G180</f>
        <v>#DIV/0!</v>
      </c>
    </row>
    <row r="173" spans="10:14" ht="15" customHeight="1">
      <c r="J173" s="65"/>
      <c r="K173" s="37" t="str">
        <f>Results!C181</f>
        <v>G11</v>
      </c>
      <c r="L173" s="37" t="str">
        <f>Results!B181</f>
        <v>MIMAT0004490</v>
      </c>
      <c r="M173" s="73" t="e">
        <f>Results!F181</f>
        <v>#DIV/0!</v>
      </c>
      <c r="N173" s="73" t="e">
        <f>Results!G181</f>
        <v>#DIV/0!</v>
      </c>
    </row>
    <row r="174" spans="10:14" ht="15" customHeight="1">
      <c r="J174" s="65"/>
      <c r="K174" s="37" t="str">
        <f>Results!C182</f>
        <v>G12</v>
      </c>
      <c r="L174" s="37" t="str">
        <f>Results!B182</f>
        <v>MIMAT0004491</v>
      </c>
      <c r="M174" s="73" t="e">
        <f>Results!F182</f>
        <v>#DIV/0!</v>
      </c>
      <c r="N174" s="73" t="e">
        <f>Results!G182</f>
        <v>#DIV/0!</v>
      </c>
    </row>
  </sheetData>
  <mergeCells count="9">
    <mergeCell ref="A2:H2"/>
    <mergeCell ref="A4:H4"/>
    <mergeCell ref="J4:N4"/>
    <mergeCell ref="M5:N5"/>
    <mergeCell ref="J5:J6"/>
    <mergeCell ref="J7:J90"/>
    <mergeCell ref="J91:J174"/>
    <mergeCell ref="K5:K6"/>
    <mergeCell ref="L5:L6"/>
  </mergeCells>
  <printOptions/>
  <pageMargins left="0.75" right="0.75" top="1" bottom="1" header="0.5" footer="0.5"/>
  <pageSetup horizontalDpi="600" verticalDpi="600" orientation="portrait"/>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S174"/>
  <sheetViews>
    <sheetView workbookViewId="0" topLeftCell="A1">
      <selection activeCell="K91" sqref="K91:K174"/>
    </sheetView>
  </sheetViews>
  <sheetFormatPr defaultColWidth="9.00390625" defaultRowHeight="12.75"/>
  <cols>
    <col min="1" max="9" width="9.7109375" style="0" customWidth="1"/>
    <col min="10" max="10" width="4.7109375" style="0" customWidth="1"/>
    <col min="11" max="11" width="7.421875" style="0" customWidth="1"/>
    <col min="12" max="12" width="5.140625" style="0" customWidth="1"/>
    <col min="13" max="13" width="16.421875" style="0" customWidth="1"/>
    <col min="15" max="15" width="8.00390625" style="0" customWidth="1"/>
    <col min="16" max="19" width="10.7109375" style="0" customWidth="1"/>
  </cols>
  <sheetData>
    <row r="1" spans="1:9" ht="15" customHeight="1">
      <c r="A1" s="23" t="s">
        <v>697</v>
      </c>
      <c r="B1" s="23"/>
      <c r="C1" s="23"/>
      <c r="D1" s="41">
        <v>3</v>
      </c>
      <c r="F1" s="42" t="s">
        <v>698</v>
      </c>
      <c r="G1" s="42"/>
      <c r="H1" s="42"/>
      <c r="I1" s="41">
        <v>0.001</v>
      </c>
    </row>
    <row r="2" spans="1:9" ht="30" customHeight="1">
      <c r="A2" s="43" t="s">
        <v>699</v>
      </c>
      <c r="B2" s="44"/>
      <c r="C2" s="44"/>
      <c r="D2" s="44"/>
      <c r="E2" s="44"/>
      <c r="F2" s="44"/>
      <c r="G2" s="44"/>
      <c r="H2" s="44"/>
      <c r="I2" s="55"/>
    </row>
    <row r="3" spans="1:9" ht="30" customHeight="1">
      <c r="A3" s="43" t="s">
        <v>700</v>
      </c>
      <c r="B3" s="44"/>
      <c r="C3" s="44"/>
      <c r="D3" s="44"/>
      <c r="E3" s="44"/>
      <c r="F3" s="44"/>
      <c r="G3" s="44"/>
      <c r="H3" s="44"/>
      <c r="I3" s="55"/>
    </row>
    <row r="4" spans="1:9" ht="30" customHeight="1">
      <c r="A4" s="43" t="s">
        <v>694</v>
      </c>
      <c r="B4" s="44"/>
      <c r="C4" s="44"/>
      <c r="D4" s="44"/>
      <c r="E4" s="44"/>
      <c r="F4" s="44"/>
      <c r="G4" s="44"/>
      <c r="H4" s="44"/>
      <c r="I4" s="55"/>
    </row>
    <row r="5" spans="11:19" ht="15" customHeight="1">
      <c r="K5" s="56" t="s">
        <v>701</v>
      </c>
      <c r="L5" s="57"/>
      <c r="M5" s="57"/>
      <c r="N5" s="57"/>
      <c r="O5" s="58"/>
      <c r="P5" s="59"/>
      <c r="Q5" s="59"/>
      <c r="R5" s="59"/>
      <c r="S5" s="59"/>
    </row>
    <row r="6" spans="11:19" ht="15" customHeight="1">
      <c r="K6" s="60" t="s">
        <v>3</v>
      </c>
      <c r="L6" s="61" t="s">
        <v>632</v>
      </c>
      <c r="M6" s="61" t="s">
        <v>631</v>
      </c>
      <c r="N6" s="61" t="s">
        <v>702</v>
      </c>
      <c r="O6" s="61" t="s">
        <v>703</v>
      </c>
      <c r="P6" s="59"/>
      <c r="Q6" s="59"/>
      <c r="R6" s="59"/>
      <c r="S6" s="59"/>
    </row>
    <row r="7" spans="11:15" ht="15" customHeight="1">
      <c r="K7" s="62" t="str">
        <f>'Gene Table'!A3</f>
        <v>Plate 1</v>
      </c>
      <c r="L7" s="37" t="str">
        <f>Results!C3</f>
        <v>A01</v>
      </c>
      <c r="M7" s="37" t="str">
        <f>Results!B3</f>
        <v>MIMAT0000416</v>
      </c>
      <c r="N7" s="63" t="e">
        <f>LOG(Results!H3,2)</f>
        <v>#DIV/0!</v>
      </c>
      <c r="O7" s="64" t="str">
        <f>Results!I3</f>
        <v>N/A</v>
      </c>
    </row>
    <row r="8" spans="11:15" ht="15" customHeight="1">
      <c r="K8" s="65"/>
      <c r="L8" s="37" t="str">
        <f>Results!C4</f>
        <v>A02</v>
      </c>
      <c r="M8" s="37" t="str">
        <f>Results!B4</f>
        <v>MIMAT0000099</v>
      </c>
      <c r="N8" s="63" t="e">
        <f>LOG(Results!H4,2)</f>
        <v>#DIV/0!</v>
      </c>
      <c r="O8" s="64" t="str">
        <f>Results!I4</f>
        <v>N/A</v>
      </c>
    </row>
    <row r="9" spans="2:15" ht="15" customHeight="1">
      <c r="B9" s="45" t="e">
        <f>ROUNDUP(MIN(N7:N174),0)-10</f>
        <v>#DIV/0!</v>
      </c>
      <c r="C9" s="46">
        <f>'Volcano Plot'!I1</f>
        <v>0.001</v>
      </c>
      <c r="D9" s="46"/>
      <c r="E9" s="47"/>
      <c r="K9" s="65"/>
      <c r="L9" s="37" t="str">
        <f>Results!C5</f>
        <v>A03</v>
      </c>
      <c r="M9" s="37" t="str">
        <f>Results!B5</f>
        <v>MIMAT0000102</v>
      </c>
      <c r="N9" s="63" t="e">
        <f>LOG(Results!H5,2)</f>
        <v>#DIV/0!</v>
      </c>
      <c r="O9" s="64" t="str">
        <f>Results!I5</f>
        <v>N/A</v>
      </c>
    </row>
    <row r="10" spans="2:15" ht="15" customHeight="1">
      <c r="B10" s="48" t="e">
        <f>ROUNDUP(MAX(N7:N174),0)+10</f>
        <v>#DIV/0!</v>
      </c>
      <c r="C10" s="49">
        <f>C9</f>
        <v>0.001</v>
      </c>
      <c r="D10" s="49"/>
      <c r="E10" s="50"/>
      <c r="K10" s="65"/>
      <c r="L10" s="37" t="str">
        <f>Results!C6</f>
        <v>A04</v>
      </c>
      <c r="M10" s="37" t="str">
        <f>Results!B6</f>
        <v>MIMAT0000421</v>
      </c>
      <c r="N10" s="63" t="e">
        <f>LOG(Results!H6,2)</f>
        <v>#DIV/0!</v>
      </c>
      <c r="O10" s="64" t="str">
        <f>Results!I6</f>
        <v>N/A</v>
      </c>
    </row>
    <row r="11" spans="2:15" ht="15" customHeight="1">
      <c r="B11" s="51"/>
      <c r="C11" s="49"/>
      <c r="D11" s="49"/>
      <c r="E11" s="50"/>
      <c r="K11" s="65"/>
      <c r="L11" s="37" t="str">
        <f>Results!C7</f>
        <v>A05</v>
      </c>
      <c r="M11" s="37" t="str">
        <f>Results!B7</f>
        <v>MIMAT0000069</v>
      </c>
      <c r="N11" s="63" t="e">
        <f>LOG(Results!H7,2)</f>
        <v>#DIV/0!</v>
      </c>
      <c r="O11" s="64" t="str">
        <f>Results!I7</f>
        <v>N/A</v>
      </c>
    </row>
    <row r="12" spans="2:19" ht="15" customHeight="1">
      <c r="B12" s="51">
        <v>1</v>
      </c>
      <c r="C12" s="49">
        <f>LOG('Volcano Plot'!D$1,2)</f>
        <v>1.58496250072116</v>
      </c>
      <c r="D12" s="49">
        <f>-1*C12</f>
        <v>-1.58496250072116</v>
      </c>
      <c r="E12" s="50">
        <v>0</v>
      </c>
      <c r="K12" s="65"/>
      <c r="L12" s="37" t="str">
        <f>Results!C8</f>
        <v>A06</v>
      </c>
      <c r="M12" s="37" t="str">
        <f>Results!B8</f>
        <v>MIMAT0000422</v>
      </c>
      <c r="N12" s="63" t="e">
        <f>LOG(Results!H8,2)</f>
        <v>#DIV/0!</v>
      </c>
      <c r="O12" s="64" t="str">
        <f>Results!I8</f>
        <v>N/A</v>
      </c>
      <c r="P12" s="59"/>
      <c r="Q12" s="59"/>
      <c r="R12" s="59"/>
      <c r="S12" s="59"/>
    </row>
    <row r="13" spans="2:19" ht="15" customHeight="1">
      <c r="B13" s="52" t="e">
        <f>10^(ROUND(LOG(MIN(O7:O174)),0)-1)</f>
        <v>#NUM!</v>
      </c>
      <c r="C13" s="53">
        <f>LOG('Volcano Plot'!D$1,2)</f>
        <v>1.58496250072116</v>
      </c>
      <c r="D13" s="53">
        <f>-1*C13</f>
        <v>-1.58496250072116</v>
      </c>
      <c r="E13" s="54">
        <v>0</v>
      </c>
      <c r="K13" s="65"/>
      <c r="L13" s="37" t="str">
        <f>Results!C9</f>
        <v>A07</v>
      </c>
      <c r="M13" s="37" t="str">
        <f>Results!B9</f>
        <v>MIMAT0000443</v>
      </c>
      <c r="N13" s="63" t="e">
        <f>LOG(Results!H9,2)</f>
        <v>#DIV/0!</v>
      </c>
      <c r="O13" s="64" t="str">
        <f>Results!I9</f>
        <v>N/A</v>
      </c>
      <c r="P13" s="59"/>
      <c r="Q13" s="59"/>
      <c r="R13" s="59"/>
      <c r="S13" s="59"/>
    </row>
    <row r="14" spans="11:19" ht="15" customHeight="1">
      <c r="K14" s="65"/>
      <c r="L14" s="37" t="str">
        <f>Results!C10</f>
        <v>A08</v>
      </c>
      <c r="M14" s="37" t="str">
        <f>Results!B10</f>
        <v>MIMAT0000423</v>
      </c>
      <c r="N14" s="63" t="e">
        <f>LOG(Results!H10,2)</f>
        <v>#DIV/0!</v>
      </c>
      <c r="O14" s="64" t="str">
        <f>Results!I10</f>
        <v>N/A</v>
      </c>
      <c r="P14" s="59"/>
      <c r="Q14" s="66"/>
      <c r="R14" s="59"/>
      <c r="S14" s="59"/>
    </row>
    <row r="15" spans="11:19" ht="15" customHeight="1">
      <c r="K15" s="65"/>
      <c r="L15" s="37" t="str">
        <f>Results!C11</f>
        <v>A09</v>
      </c>
      <c r="M15" s="37" t="str">
        <f>Results!B11</f>
        <v>MIMAT0000437</v>
      </c>
      <c r="N15" s="63" t="e">
        <f>LOG(Results!H11,2)</f>
        <v>#DIV/0!</v>
      </c>
      <c r="O15" s="64" t="str">
        <f>Results!I11</f>
        <v>N/A</v>
      </c>
      <c r="P15" s="59"/>
      <c r="Q15" s="59"/>
      <c r="R15" s="59"/>
      <c r="S15" s="59"/>
    </row>
    <row r="16" spans="11:19" ht="15" customHeight="1">
      <c r="K16" s="65"/>
      <c r="L16" s="37" t="str">
        <f>Results!C12</f>
        <v>A10</v>
      </c>
      <c r="M16" s="37" t="str">
        <f>Results!B12</f>
        <v>MIMAT0000450</v>
      </c>
      <c r="N16" s="63" t="e">
        <f>LOG(Results!H12,2)</f>
        <v>#DIV/0!</v>
      </c>
      <c r="O16" s="64" t="str">
        <f>Results!I12</f>
        <v>N/A</v>
      </c>
      <c r="P16" s="59"/>
      <c r="Q16" s="59"/>
      <c r="R16" s="59"/>
      <c r="S16" s="59"/>
    </row>
    <row r="17" spans="11:19" ht="15" customHeight="1">
      <c r="K17" s="65"/>
      <c r="L17" s="37" t="str">
        <f>Results!C13</f>
        <v>A11</v>
      </c>
      <c r="M17" s="37" t="str">
        <f>Results!B13</f>
        <v>MIMAT0000259</v>
      </c>
      <c r="N17" s="63" t="e">
        <f>LOG(Results!H13,2)</f>
        <v>#DIV/0!</v>
      </c>
      <c r="O17" s="64" t="str">
        <f>Results!I13</f>
        <v>N/A</v>
      </c>
      <c r="P17" s="59"/>
      <c r="Q17" s="59"/>
      <c r="R17" s="59"/>
      <c r="S17" s="59"/>
    </row>
    <row r="18" spans="11:19" ht="15" customHeight="1">
      <c r="K18" s="65"/>
      <c r="L18" s="37" t="str">
        <f>Results!C14</f>
        <v>A12</v>
      </c>
      <c r="M18" s="37" t="str">
        <f>Results!B14</f>
        <v>MIMAT0000458</v>
      </c>
      <c r="N18" s="63" t="e">
        <f>LOG(Results!H14,2)</f>
        <v>#DIV/0!</v>
      </c>
      <c r="O18" s="64" t="str">
        <f>Results!I14</f>
        <v>N/A</v>
      </c>
      <c r="P18" s="59"/>
      <c r="Q18" s="59"/>
      <c r="R18" s="59"/>
      <c r="S18" s="59"/>
    </row>
    <row r="19" spans="11:19" ht="15" customHeight="1">
      <c r="K19" s="65"/>
      <c r="L19" s="37" t="str">
        <f>Results!C15</f>
        <v>B01</v>
      </c>
      <c r="M19" s="37" t="str">
        <f>Results!B15</f>
        <v>MIMAT0000077</v>
      </c>
      <c r="N19" s="63" t="e">
        <f>LOG(Results!H15,2)</f>
        <v>#DIV/0!</v>
      </c>
      <c r="O19" s="64" t="str">
        <f>Results!I15</f>
        <v>N/A</v>
      </c>
      <c r="P19" s="59"/>
      <c r="Q19" s="59"/>
      <c r="R19" s="59"/>
      <c r="S19" s="59"/>
    </row>
    <row r="20" spans="11:19" ht="15" customHeight="1">
      <c r="K20" s="65"/>
      <c r="L20" s="37" t="str">
        <f>Results!C16</f>
        <v>B02</v>
      </c>
      <c r="M20" s="37" t="str">
        <f>Results!B16</f>
        <v>MIMAT0000082</v>
      </c>
      <c r="N20" s="63" t="e">
        <f>LOG(Results!H16,2)</f>
        <v>#DIV/0!</v>
      </c>
      <c r="O20" s="64" t="str">
        <f>Results!I16</f>
        <v>N/A</v>
      </c>
      <c r="P20" s="59"/>
      <c r="Q20" s="66"/>
      <c r="R20" s="59"/>
      <c r="S20" s="59"/>
    </row>
    <row r="21" spans="11:19" ht="15" customHeight="1">
      <c r="K21" s="65"/>
      <c r="L21" s="37" t="str">
        <f>Results!C17</f>
        <v>B03</v>
      </c>
      <c r="M21" s="37" t="str">
        <f>Results!B17</f>
        <v>MIMAT0000100</v>
      </c>
      <c r="N21" s="63" t="e">
        <f>LOG(Results!H17,2)</f>
        <v>#DIV/0!</v>
      </c>
      <c r="O21" s="64" t="str">
        <f>Results!I17</f>
        <v>N/A</v>
      </c>
      <c r="P21" s="59"/>
      <c r="Q21" s="66"/>
      <c r="R21" s="59"/>
      <c r="S21" s="59"/>
    </row>
    <row r="22" spans="11:19" ht="15" customHeight="1">
      <c r="K22" s="65"/>
      <c r="L22" s="37" t="str">
        <f>Results!C18</f>
        <v>B04</v>
      </c>
      <c r="M22" s="37" t="str">
        <f>Results!B18</f>
        <v>MIMAT0000244</v>
      </c>
      <c r="N22" s="63" t="e">
        <f>LOG(Results!H18,2)</f>
        <v>#DIV/0!</v>
      </c>
      <c r="O22" s="64" t="str">
        <f>Results!I18</f>
        <v>N/A</v>
      </c>
      <c r="P22" s="59"/>
      <c r="Q22" s="59"/>
      <c r="R22" s="59"/>
      <c r="S22" s="59"/>
    </row>
    <row r="23" spans="11:19" ht="15" customHeight="1">
      <c r="K23" s="65"/>
      <c r="L23" s="37" t="str">
        <f>Results!C19</f>
        <v>B05</v>
      </c>
      <c r="M23" s="37" t="str">
        <f>Results!B19</f>
        <v>MIMAT0000441</v>
      </c>
      <c r="N23" s="63" t="e">
        <f>LOG(Results!H19,2)</f>
        <v>#DIV/0!</v>
      </c>
      <c r="O23" s="64" t="str">
        <f>Results!I19</f>
        <v>N/A</v>
      </c>
      <c r="P23" s="59"/>
      <c r="Q23" s="59"/>
      <c r="R23" s="59"/>
      <c r="S23" s="59"/>
    </row>
    <row r="24" spans="11:19" ht="15" customHeight="1">
      <c r="K24" s="65"/>
      <c r="L24" s="37" t="str">
        <f>Results!C20</f>
        <v>B06</v>
      </c>
      <c r="M24" s="37" t="str">
        <f>Results!B20</f>
        <v>MIMAT0000242</v>
      </c>
      <c r="N24" s="63" t="e">
        <f>LOG(Results!H20,2)</f>
        <v>#DIV/0!</v>
      </c>
      <c r="O24" s="64" t="str">
        <f>Results!I20</f>
        <v>N/A</v>
      </c>
      <c r="P24" s="59"/>
      <c r="Q24" s="59"/>
      <c r="R24" s="59"/>
      <c r="S24" s="59"/>
    </row>
    <row r="25" spans="11:19" ht="15" customHeight="1">
      <c r="K25" s="65"/>
      <c r="L25" s="37" t="str">
        <f>Results!C21</f>
        <v>B07</v>
      </c>
      <c r="M25" s="37" t="str">
        <f>Results!B21</f>
        <v>MIMAT0000068</v>
      </c>
      <c r="N25" s="63" t="e">
        <f>LOG(Results!H21,2)</f>
        <v>#DIV/0!</v>
      </c>
      <c r="O25" s="64" t="str">
        <f>Results!I21</f>
        <v>N/A</v>
      </c>
      <c r="P25" s="59"/>
      <c r="Q25" s="59"/>
      <c r="R25" s="59"/>
      <c r="S25" s="59"/>
    </row>
    <row r="26" spans="11:19" ht="15" customHeight="1">
      <c r="K26" s="65"/>
      <c r="L26" s="37" t="str">
        <f>Results!C22</f>
        <v>B08</v>
      </c>
      <c r="M26" s="37" t="str">
        <f>Results!B22</f>
        <v>MIMAT0000417</v>
      </c>
      <c r="N26" s="63" t="e">
        <f>LOG(Results!H22,2)</f>
        <v>#DIV/0!</v>
      </c>
      <c r="O26" s="64" t="str">
        <f>Results!I22</f>
        <v>N/A</v>
      </c>
      <c r="P26" s="59"/>
      <c r="Q26" s="59"/>
      <c r="R26" s="59"/>
      <c r="S26" s="59"/>
    </row>
    <row r="27" spans="11:19" ht="15" customHeight="1">
      <c r="K27" s="65"/>
      <c r="L27" s="37" t="str">
        <f>Results!C23</f>
        <v>B09</v>
      </c>
      <c r="M27" s="37" t="str">
        <f>Results!B23</f>
        <v>MIMAT0000076</v>
      </c>
      <c r="N27" s="63" t="e">
        <f>LOG(Results!H23,2)</f>
        <v>#DIV/0!</v>
      </c>
      <c r="O27" s="64" t="str">
        <f>Results!I23</f>
        <v>N/A</v>
      </c>
      <c r="P27" s="59"/>
      <c r="Q27" s="59"/>
      <c r="R27" s="59"/>
      <c r="S27" s="59"/>
    </row>
    <row r="28" spans="11:19" ht="15" customHeight="1">
      <c r="K28" s="65"/>
      <c r="L28" s="37" t="str">
        <f>Results!C24</f>
        <v>B10</v>
      </c>
      <c r="M28" s="37" t="str">
        <f>Results!B24</f>
        <v>MIMAT0000267</v>
      </c>
      <c r="N28" s="63" t="e">
        <f>LOG(Results!H24,2)</f>
        <v>#DIV/0!</v>
      </c>
      <c r="O28" s="64" t="str">
        <f>Results!I24</f>
        <v>N/A</v>
      </c>
      <c r="P28" s="59"/>
      <c r="Q28" s="59"/>
      <c r="R28" s="59"/>
      <c r="S28" s="59"/>
    </row>
    <row r="29" spans="11:19" ht="15" customHeight="1">
      <c r="K29" s="65"/>
      <c r="L29" s="37" t="str">
        <f>Results!C25</f>
        <v>B11</v>
      </c>
      <c r="M29" s="37" t="str">
        <f>Results!B25</f>
        <v>MIMAT0000269</v>
      </c>
      <c r="N29" s="63" t="e">
        <f>LOG(Results!H25,2)</f>
        <v>#DIV/0!</v>
      </c>
      <c r="O29" s="64" t="str">
        <f>Results!I25</f>
        <v>N/A</v>
      </c>
      <c r="P29" s="59"/>
      <c r="Q29" s="59"/>
      <c r="R29" s="59"/>
      <c r="S29" s="59"/>
    </row>
    <row r="30" spans="11:19" ht="15" customHeight="1">
      <c r="K30" s="65"/>
      <c r="L30" s="37" t="str">
        <f>Results!C26</f>
        <v>B12</v>
      </c>
      <c r="M30" s="37" t="str">
        <f>Results!B26</f>
        <v>MIMAT0000445</v>
      </c>
      <c r="N30" s="63" t="e">
        <f>LOG(Results!H26,2)</f>
        <v>#DIV/0!</v>
      </c>
      <c r="O30" s="64" t="str">
        <f>Results!I26</f>
        <v>N/A</v>
      </c>
      <c r="P30" s="59"/>
      <c r="Q30" s="59"/>
      <c r="R30" s="59"/>
      <c r="S30" s="59"/>
    </row>
    <row r="31" spans="11:19" ht="15" customHeight="1">
      <c r="K31" s="65"/>
      <c r="L31" s="37" t="str">
        <f>Results!C27</f>
        <v>C01</v>
      </c>
      <c r="M31" s="37" t="str">
        <f>Results!B27</f>
        <v>MIMAT0000426</v>
      </c>
      <c r="N31" s="63" t="e">
        <f>LOG(Results!H27,2)</f>
        <v>#DIV/0!</v>
      </c>
      <c r="O31" s="64" t="str">
        <f>Results!I27</f>
        <v>N/A</v>
      </c>
      <c r="P31" s="59"/>
      <c r="Q31" s="59"/>
      <c r="R31" s="59"/>
      <c r="S31" s="59"/>
    </row>
    <row r="32" spans="11:19" ht="15" customHeight="1">
      <c r="K32" s="65"/>
      <c r="L32" s="37" t="str">
        <f>Results!C28</f>
        <v>C02</v>
      </c>
      <c r="M32" s="37" t="str">
        <f>Results!B28</f>
        <v>MIMAT0000448</v>
      </c>
      <c r="N32" s="63" t="e">
        <f>LOG(Results!H28,2)</f>
        <v>#DIV/0!</v>
      </c>
      <c r="O32" s="64" t="str">
        <f>Results!I28</f>
        <v>N/A</v>
      </c>
      <c r="P32" s="59"/>
      <c r="Q32" s="59"/>
      <c r="R32" s="59"/>
      <c r="S32" s="59"/>
    </row>
    <row r="33" spans="11:19" ht="15" customHeight="1">
      <c r="K33" s="65"/>
      <c r="L33" s="37" t="str">
        <f>Results!C29</f>
        <v>C03</v>
      </c>
      <c r="M33" s="37" t="str">
        <f>Results!B29</f>
        <v>MIMAT0000431</v>
      </c>
      <c r="N33" s="63" t="e">
        <f>LOG(Results!H29,2)</f>
        <v>#DIV/0!</v>
      </c>
      <c r="O33" s="64" t="str">
        <f>Results!I29</f>
        <v>N/A</v>
      </c>
      <c r="P33" s="59"/>
      <c r="Q33" s="59"/>
      <c r="R33" s="59"/>
      <c r="S33" s="59"/>
    </row>
    <row r="34" spans="11:19" ht="15" customHeight="1">
      <c r="K34" s="65"/>
      <c r="L34" s="37" t="str">
        <f>Results!C30</f>
        <v>C04</v>
      </c>
      <c r="M34" s="37" t="str">
        <f>Results!B30</f>
        <v>MIMAT0000435</v>
      </c>
      <c r="N34" s="63" t="e">
        <f>LOG(Results!H30,2)</f>
        <v>#DIV/0!</v>
      </c>
      <c r="O34" s="64" t="str">
        <f>Results!I30</f>
        <v>N/A</v>
      </c>
      <c r="P34" s="59"/>
      <c r="Q34" s="59"/>
      <c r="R34" s="59"/>
      <c r="S34" s="59"/>
    </row>
    <row r="35" spans="11:19" ht="15" customHeight="1">
      <c r="K35" s="65"/>
      <c r="L35" s="37" t="str">
        <f>Results!C31</f>
        <v>C05</v>
      </c>
      <c r="M35" s="37" t="str">
        <f>Results!B31</f>
        <v>MIMAT0000438</v>
      </c>
      <c r="N35" s="63" t="e">
        <f>LOG(Results!H31,2)</f>
        <v>#DIV/0!</v>
      </c>
      <c r="O35" s="64" t="str">
        <f>Results!I31</f>
        <v>N/A</v>
      </c>
      <c r="P35" s="59"/>
      <c r="Q35" s="59"/>
      <c r="R35" s="59"/>
      <c r="S35" s="59"/>
    </row>
    <row r="36" spans="11:19" ht="15" customHeight="1">
      <c r="K36" s="65"/>
      <c r="L36" s="37" t="str">
        <f>Results!C32</f>
        <v>C06</v>
      </c>
      <c r="M36" s="37" t="str">
        <f>Results!B32</f>
        <v>MIMAT0000456</v>
      </c>
      <c r="N36" s="63" t="e">
        <f>LOG(Results!H32,2)</f>
        <v>#DIV/0!</v>
      </c>
      <c r="O36" s="64" t="str">
        <f>Results!I32</f>
        <v>N/A</v>
      </c>
      <c r="P36" s="59"/>
      <c r="Q36" s="59"/>
      <c r="R36" s="59"/>
      <c r="S36" s="59"/>
    </row>
    <row r="37" spans="11:19" ht="15" customHeight="1">
      <c r="K37" s="65"/>
      <c r="L37" s="37" t="str">
        <f>Results!C33</f>
        <v>C07</v>
      </c>
      <c r="M37" s="37" t="str">
        <f>Results!B33</f>
        <v>MIMAT0000440</v>
      </c>
      <c r="N37" s="63" t="e">
        <f>LOG(Results!H33,2)</f>
        <v>#DIV/0!</v>
      </c>
      <c r="O37" s="64" t="str">
        <f>Results!I33</f>
        <v>N/A</v>
      </c>
      <c r="P37" s="59"/>
      <c r="Q37" s="59"/>
      <c r="R37" s="59"/>
      <c r="S37" s="59"/>
    </row>
    <row r="38" spans="11:19" ht="15" customHeight="1">
      <c r="K38" s="65"/>
      <c r="L38" s="37" t="str">
        <f>Results!C34</f>
        <v>C08</v>
      </c>
      <c r="M38" s="37" t="str">
        <f>Results!B34</f>
        <v>MIMAT0000461</v>
      </c>
      <c r="N38" s="63" t="e">
        <f>LOG(Results!H34,2)</f>
        <v>#DIV/0!</v>
      </c>
      <c r="O38" s="64" t="str">
        <f>Results!I34</f>
        <v>N/A</v>
      </c>
      <c r="P38" s="59"/>
      <c r="Q38" s="59"/>
      <c r="R38" s="59"/>
      <c r="S38" s="59"/>
    </row>
    <row r="39" spans="11:19" ht="15" customHeight="1">
      <c r="K39" s="65"/>
      <c r="L39" s="37" t="str">
        <f>Results!C35</f>
        <v>C09</v>
      </c>
      <c r="M39" s="37" t="str">
        <f>Results!B35</f>
        <v>MIMAT0000266</v>
      </c>
      <c r="N39" s="63" t="e">
        <f>LOG(Results!H35,2)</f>
        <v>#DIV/0!</v>
      </c>
      <c r="O39" s="64" t="str">
        <f>Results!I35</f>
        <v>N/A</v>
      </c>
      <c r="P39" s="59"/>
      <c r="Q39" s="59"/>
      <c r="R39" s="59"/>
      <c r="S39" s="59"/>
    </row>
    <row r="40" spans="11:19" ht="15" customHeight="1">
      <c r="K40" s="65"/>
      <c r="L40" s="37" t="str">
        <f>Results!C36</f>
        <v>C10</v>
      </c>
      <c r="M40" s="37" t="str">
        <f>Results!B36</f>
        <v>MIMAT0000462</v>
      </c>
      <c r="N40" s="63" t="e">
        <f>LOG(Results!H36,2)</f>
        <v>#DIV/0!</v>
      </c>
      <c r="O40" s="64" t="str">
        <f>Results!I36</f>
        <v>N/A</v>
      </c>
      <c r="P40" s="59"/>
      <c r="Q40" s="59"/>
      <c r="R40" s="59"/>
      <c r="S40" s="59"/>
    </row>
    <row r="41" spans="11:19" ht="15" customHeight="1">
      <c r="K41" s="65"/>
      <c r="L41" s="37" t="str">
        <f>Results!C37</f>
        <v>C11</v>
      </c>
      <c r="M41" s="37" t="str">
        <f>Results!B37</f>
        <v>MIMAT0000278</v>
      </c>
      <c r="N41" s="63" t="e">
        <f>LOG(Results!H37,2)</f>
        <v>#DIV/0!</v>
      </c>
      <c r="O41" s="64" t="str">
        <f>Results!I37</f>
        <v>N/A</v>
      </c>
      <c r="P41" s="59"/>
      <c r="Q41" s="59"/>
      <c r="R41" s="59"/>
      <c r="S41" s="59"/>
    </row>
    <row r="42" spans="11:19" ht="15" customHeight="1">
      <c r="K42" s="65"/>
      <c r="L42" s="37" t="str">
        <f>Results!C38</f>
        <v>C12</v>
      </c>
      <c r="M42" s="37" t="str">
        <f>Results!B38</f>
        <v>MIMAT0000280</v>
      </c>
      <c r="N42" s="63" t="e">
        <f>LOG(Results!H38,2)</f>
        <v>#DIV/0!</v>
      </c>
      <c r="O42" s="64" t="str">
        <f>Results!I38</f>
        <v>N/A</v>
      </c>
      <c r="P42" s="59"/>
      <c r="Q42" s="59"/>
      <c r="R42" s="59"/>
      <c r="S42" s="59"/>
    </row>
    <row r="43" spans="11:19" ht="15" customHeight="1">
      <c r="K43" s="65"/>
      <c r="L43" s="37" t="str">
        <f>Results!C39</f>
        <v>D01</v>
      </c>
      <c r="M43" s="37" t="str">
        <f>Results!B39</f>
        <v>MIMAT0000081</v>
      </c>
      <c r="N43" s="63" t="e">
        <f>LOG(Results!H39,2)</f>
        <v>#DIV/0!</v>
      </c>
      <c r="O43" s="64" t="str">
        <f>Results!I39</f>
        <v>N/A</v>
      </c>
      <c r="P43" s="59"/>
      <c r="Q43" s="59"/>
      <c r="R43" s="59"/>
      <c r="S43" s="59"/>
    </row>
    <row r="44" spans="11:19" ht="15" customHeight="1">
      <c r="K44" s="65"/>
      <c r="L44" s="37" t="str">
        <f>Results!C40</f>
        <v>D02</v>
      </c>
      <c r="M44" s="37" t="str">
        <f>Results!B40</f>
        <v>MIMAT0000765</v>
      </c>
      <c r="N44" s="63" t="e">
        <f>LOG(Results!H40,2)</f>
        <v>#DIV/0!</v>
      </c>
      <c r="O44" s="64" t="str">
        <f>Results!I40</f>
        <v>N/A</v>
      </c>
      <c r="P44" s="59"/>
      <c r="Q44" s="59"/>
      <c r="R44" s="59"/>
      <c r="S44" s="59"/>
    </row>
    <row r="45" spans="11:19" ht="15" customHeight="1">
      <c r="K45" s="65"/>
      <c r="L45" s="37" t="str">
        <f>Results!C41</f>
        <v>D03</v>
      </c>
      <c r="M45" s="37" t="str">
        <f>Results!B41</f>
        <v>MIMAT0000255</v>
      </c>
      <c r="N45" s="63" t="e">
        <f>LOG(Results!H41,2)</f>
        <v>#DIV/0!</v>
      </c>
      <c r="O45" s="64" t="str">
        <f>Results!I41</f>
        <v>N/A</v>
      </c>
      <c r="P45" s="59"/>
      <c r="Q45" s="59"/>
      <c r="R45" s="59"/>
      <c r="S45" s="59"/>
    </row>
    <row r="46" spans="11:19" ht="15" customHeight="1">
      <c r="K46" s="65"/>
      <c r="L46" s="37" t="str">
        <f>Results!C42</f>
        <v>D04</v>
      </c>
      <c r="M46" s="37" t="str">
        <f>Results!B42</f>
        <v>MIMAT0000726</v>
      </c>
      <c r="N46" s="63" t="e">
        <f>LOG(Results!H42,2)</f>
        <v>#DIV/0!</v>
      </c>
      <c r="O46" s="64" t="str">
        <f>Results!I42</f>
        <v>N/A</v>
      </c>
      <c r="P46" s="59"/>
      <c r="Q46" s="59"/>
      <c r="R46" s="59"/>
      <c r="S46" s="59"/>
    </row>
    <row r="47" spans="11:19" ht="15" customHeight="1">
      <c r="K47" s="65"/>
      <c r="L47" s="37" t="str">
        <f>Results!C43</f>
        <v>D05</v>
      </c>
      <c r="M47" s="37" t="str">
        <f>Results!B43</f>
        <v>MIMAT0000092</v>
      </c>
      <c r="N47" s="63" t="e">
        <f>LOG(Results!H43,2)</f>
        <v>#DIV/0!</v>
      </c>
      <c r="O47" s="64" t="str">
        <f>Results!I43</f>
        <v>N/A</v>
      </c>
      <c r="P47" s="59"/>
      <c r="Q47" s="59"/>
      <c r="R47" s="59"/>
      <c r="S47" s="59"/>
    </row>
    <row r="48" spans="11:19" ht="15" customHeight="1">
      <c r="K48" s="65"/>
      <c r="L48" s="37" t="str">
        <f>Results!C44</f>
        <v>D06</v>
      </c>
      <c r="M48" s="37" t="str">
        <f>Results!B44</f>
        <v>MIMAT0000093</v>
      </c>
      <c r="N48" s="63" t="e">
        <f>LOG(Results!H44,2)</f>
        <v>#DIV/0!</v>
      </c>
      <c r="O48" s="64" t="str">
        <f>Results!I44</f>
        <v>N/A</v>
      </c>
      <c r="P48" s="59"/>
      <c r="Q48" s="59"/>
      <c r="R48" s="59"/>
      <c r="S48" s="59"/>
    </row>
    <row r="49" spans="11:19" ht="15" customHeight="1">
      <c r="K49" s="65"/>
      <c r="L49" s="37" t="str">
        <f>Results!C45</f>
        <v>D07</v>
      </c>
      <c r="M49" s="37" t="str">
        <f>Results!B45</f>
        <v>MIMAT0000095</v>
      </c>
      <c r="N49" s="63" t="e">
        <f>LOG(Results!H45,2)</f>
        <v>#DIV/0!</v>
      </c>
      <c r="O49" s="64" t="str">
        <f>Results!I45</f>
        <v>N/A</v>
      </c>
      <c r="P49" s="59"/>
      <c r="Q49" s="59"/>
      <c r="R49" s="59"/>
      <c r="S49" s="59"/>
    </row>
    <row r="50" spans="11:19" ht="15" customHeight="1">
      <c r="K50" s="65"/>
      <c r="L50" s="37" t="str">
        <f>Results!C46</f>
        <v>D08</v>
      </c>
      <c r="M50" s="37" t="str">
        <f>Results!B46</f>
        <v>MIMAT0000062</v>
      </c>
      <c r="N50" s="63" t="e">
        <f>LOG(Results!H46,2)</f>
        <v>#DIV/0!</v>
      </c>
      <c r="O50" s="64" t="str">
        <f>Results!I46</f>
        <v>N/A</v>
      </c>
      <c r="P50" s="59"/>
      <c r="Q50" s="59"/>
      <c r="R50" s="59"/>
      <c r="S50" s="59"/>
    </row>
    <row r="51" spans="11:19" ht="15" customHeight="1">
      <c r="K51" s="65"/>
      <c r="L51" s="37" t="str">
        <f>Results!C47</f>
        <v>D09</v>
      </c>
      <c r="M51" s="37" t="str">
        <f>Results!B47</f>
        <v>MIMAT0000066</v>
      </c>
      <c r="N51" s="63" t="e">
        <f>LOG(Results!H47,2)</f>
        <v>#DIV/0!</v>
      </c>
      <c r="O51" s="64" t="str">
        <f>Results!I47</f>
        <v>N/A</v>
      </c>
      <c r="P51" s="59"/>
      <c r="Q51" s="59"/>
      <c r="R51" s="59"/>
      <c r="S51" s="59"/>
    </row>
    <row r="52" spans="11:19" ht="15" customHeight="1">
      <c r="K52" s="65"/>
      <c r="L52" s="37" t="str">
        <f>Results!C48</f>
        <v>D10</v>
      </c>
      <c r="M52" s="37" t="str">
        <f>Results!B48</f>
        <v>MIMAT0000067</v>
      </c>
      <c r="N52" s="63" t="e">
        <f>LOG(Results!H48,2)</f>
        <v>#DIV/0!</v>
      </c>
      <c r="O52" s="64" t="str">
        <f>Results!I48</f>
        <v>N/A</v>
      </c>
      <c r="P52" s="59"/>
      <c r="Q52" s="59"/>
      <c r="R52" s="59"/>
      <c r="S52" s="59"/>
    </row>
    <row r="53" spans="11:19" ht="15" customHeight="1">
      <c r="K53" s="65"/>
      <c r="L53" s="37" t="str">
        <f>Results!C49</f>
        <v>D11</v>
      </c>
      <c r="M53" s="37" t="str">
        <f>Results!B49</f>
        <v>MIMAT0000098</v>
      </c>
      <c r="N53" s="63" t="e">
        <f>LOG(Results!H49,2)</f>
        <v>#DIV/0!</v>
      </c>
      <c r="O53" s="64" t="str">
        <f>Results!I49</f>
        <v>N/A</v>
      </c>
      <c r="P53" s="59"/>
      <c r="Q53" s="59"/>
      <c r="R53" s="59"/>
      <c r="S53" s="59"/>
    </row>
    <row r="54" spans="11:19" ht="15" customHeight="1">
      <c r="K54" s="65"/>
      <c r="L54" s="37" t="str">
        <f>Results!C50</f>
        <v>D12</v>
      </c>
      <c r="M54" s="37" t="str">
        <f>Results!B50</f>
        <v>MIMAT0001631</v>
      </c>
      <c r="N54" s="63" t="e">
        <f>LOG(Results!H50,2)</f>
        <v>#DIV/0!</v>
      </c>
      <c r="O54" s="64" t="str">
        <f>Results!I50</f>
        <v>N/A</v>
      </c>
      <c r="P54" s="59"/>
      <c r="Q54" s="59"/>
      <c r="R54" s="59"/>
      <c r="S54" s="59"/>
    </row>
    <row r="55" spans="11:19" ht="15" customHeight="1">
      <c r="K55" s="65"/>
      <c r="L55" s="37" t="str">
        <f>Results!C51</f>
        <v>E01</v>
      </c>
      <c r="M55" s="37" t="str">
        <f>Results!B51</f>
        <v>MIMAT0000425</v>
      </c>
      <c r="N55" s="63" t="e">
        <f>LOG(Results!H51,2)</f>
        <v>#DIV/0!</v>
      </c>
      <c r="O55" s="64" t="str">
        <f>Results!I51</f>
        <v>N/A</v>
      </c>
      <c r="P55" s="59"/>
      <c r="Q55" s="59"/>
      <c r="R55" s="59"/>
      <c r="S55" s="59"/>
    </row>
    <row r="56" spans="11:19" ht="15" customHeight="1">
      <c r="K56" s="65"/>
      <c r="L56" s="37" t="str">
        <f>Results!C52</f>
        <v>E02</v>
      </c>
      <c r="M56" s="37" t="str">
        <f>Results!B52</f>
        <v>MIMAT0000263</v>
      </c>
      <c r="N56" s="63" t="e">
        <f>LOG(Results!H52,2)</f>
        <v>#DIV/0!</v>
      </c>
      <c r="O56" s="64" t="str">
        <f>Results!I52</f>
        <v>N/A</v>
      </c>
      <c r="P56" s="59"/>
      <c r="Q56" s="59"/>
      <c r="R56" s="59"/>
      <c r="S56" s="59"/>
    </row>
    <row r="57" spans="11:19" ht="15" customHeight="1">
      <c r="K57" s="65"/>
      <c r="L57" s="37" t="str">
        <f>Results!C53</f>
        <v>E03</v>
      </c>
      <c r="M57" s="37" t="str">
        <f>Results!B53</f>
        <v>MIMAT0002819</v>
      </c>
      <c r="N57" s="63" t="e">
        <f>LOG(Results!H53,2)</f>
        <v>#DIV/0!</v>
      </c>
      <c r="O57" s="64" t="str">
        <f>Results!I53</f>
        <v>N/A</v>
      </c>
      <c r="P57" s="59"/>
      <c r="Q57" s="59"/>
      <c r="R57" s="59"/>
      <c r="S57" s="59"/>
    </row>
    <row r="58" spans="11:19" ht="15" customHeight="1">
      <c r="K58" s="65"/>
      <c r="L58" s="37" t="str">
        <f>Results!C54</f>
        <v>E04</v>
      </c>
      <c r="M58" s="37" t="str">
        <f>Results!B54</f>
        <v>MIMAT0000089</v>
      </c>
      <c r="N58" s="63" t="e">
        <f>LOG(Results!H54,2)</f>
        <v>#DIV/0!</v>
      </c>
      <c r="O58" s="64" t="str">
        <f>Results!I54</f>
        <v>N/A</v>
      </c>
      <c r="P58" s="59"/>
      <c r="Q58" s="59"/>
      <c r="R58" s="59"/>
      <c r="S58" s="59"/>
    </row>
    <row r="59" spans="11:19" ht="15" customHeight="1">
      <c r="K59" s="65"/>
      <c r="L59" s="37" t="str">
        <f>Results!C55</f>
        <v>E05</v>
      </c>
      <c r="M59" s="37" t="str">
        <f>Results!B55</f>
        <v>MIMAT0002820</v>
      </c>
      <c r="N59" s="63" t="e">
        <f>LOG(Results!H55,2)</f>
        <v>#DIV/0!</v>
      </c>
      <c r="O59" s="64" t="str">
        <f>Results!I55</f>
        <v>N/A</v>
      </c>
      <c r="P59" s="59"/>
      <c r="Q59" s="59"/>
      <c r="R59" s="59"/>
      <c r="S59" s="59"/>
    </row>
    <row r="60" spans="11:19" ht="15" customHeight="1">
      <c r="K60" s="65"/>
      <c r="L60" s="37" t="str">
        <f>Results!C56</f>
        <v>E06</v>
      </c>
      <c r="M60" s="37" t="str">
        <f>Results!B56</f>
        <v>MIMAT0000083</v>
      </c>
      <c r="N60" s="63" t="e">
        <f>LOG(Results!H56,2)</f>
        <v>#DIV/0!</v>
      </c>
      <c r="O60" s="64" t="str">
        <f>Results!I56</f>
        <v>N/A</v>
      </c>
      <c r="P60" s="59"/>
      <c r="Q60" s="59"/>
      <c r="R60" s="59"/>
      <c r="S60" s="59"/>
    </row>
    <row r="61" spans="11:19" ht="15" customHeight="1">
      <c r="K61" s="65"/>
      <c r="L61" s="37" t="str">
        <f>Results!C57</f>
        <v>E07</v>
      </c>
      <c r="M61" s="37" t="str">
        <f>Results!B57</f>
        <v>MIMAT0001536</v>
      </c>
      <c r="N61" s="63" t="e">
        <f>LOG(Results!H57,2)</f>
        <v>#DIV/0!</v>
      </c>
      <c r="O61" s="64" t="str">
        <f>Results!I57</f>
        <v>N/A</v>
      </c>
      <c r="P61" s="59"/>
      <c r="Q61" s="59"/>
      <c r="R61" s="59"/>
      <c r="S61" s="59"/>
    </row>
    <row r="62" spans="11:19" ht="15" customHeight="1">
      <c r="K62" s="65"/>
      <c r="L62" s="37" t="str">
        <f>Results!C58</f>
        <v>E08</v>
      </c>
      <c r="M62" s="37" t="str">
        <f>Results!B58</f>
        <v>MIMAT0004692</v>
      </c>
      <c r="N62" s="63" t="e">
        <f>LOG(Results!H58,2)</f>
        <v>#DIV/0!</v>
      </c>
      <c r="O62" s="64" t="str">
        <f>Results!I58</f>
        <v>N/A</v>
      </c>
      <c r="P62" s="59"/>
      <c r="Q62" s="59"/>
      <c r="R62" s="59"/>
      <c r="S62" s="59"/>
    </row>
    <row r="63" spans="11:19" ht="15" customHeight="1">
      <c r="K63" s="65"/>
      <c r="L63" s="37" t="str">
        <f>Results!C59</f>
        <v>E09</v>
      </c>
      <c r="M63" s="37" t="str">
        <f>Results!B59</f>
        <v>MIMAT0000252</v>
      </c>
      <c r="N63" s="63" t="e">
        <f>LOG(Results!H59,2)</f>
        <v>#DIV/0!</v>
      </c>
      <c r="O63" s="64" t="str">
        <f>Results!I59</f>
        <v>N/A</v>
      </c>
      <c r="P63" s="59"/>
      <c r="Q63" s="59"/>
      <c r="R63" s="59"/>
      <c r="S63" s="59"/>
    </row>
    <row r="64" spans="11:19" ht="15" customHeight="1">
      <c r="K64" s="65"/>
      <c r="L64" s="37" t="str">
        <f>Results!C60</f>
        <v>E10</v>
      </c>
      <c r="M64" s="37" t="str">
        <f>Results!B60</f>
        <v>MIMAT0000264</v>
      </c>
      <c r="N64" s="63" t="e">
        <f>LOG(Results!H60,2)</f>
        <v>#DIV/0!</v>
      </c>
      <c r="O64" s="64" t="str">
        <f>Results!I60</f>
        <v>N/A</v>
      </c>
      <c r="P64" s="59"/>
      <c r="Q64" s="59"/>
      <c r="R64" s="59"/>
      <c r="S64" s="59"/>
    </row>
    <row r="65" spans="11:19" ht="15" customHeight="1">
      <c r="K65" s="65"/>
      <c r="L65" s="37" t="str">
        <f>Results!C61</f>
        <v>E11</v>
      </c>
      <c r="M65" s="37" t="str">
        <f>Results!B61</f>
        <v>MIMAT0000710</v>
      </c>
      <c r="N65" s="63" t="e">
        <f>LOG(Results!H61,2)</f>
        <v>#DIV/0!</v>
      </c>
      <c r="O65" s="64" t="str">
        <f>Results!I61</f>
        <v>N/A</v>
      </c>
      <c r="P65" s="59"/>
      <c r="Q65" s="59"/>
      <c r="R65" s="59"/>
      <c r="S65" s="59"/>
    </row>
    <row r="66" spans="11:19" ht="15" customHeight="1">
      <c r="K66" s="65"/>
      <c r="L66" s="37" t="str">
        <f>Results!C62</f>
        <v>E12</v>
      </c>
      <c r="M66" s="37" t="str">
        <f>Results!B62</f>
        <v>MIMAT0000279</v>
      </c>
      <c r="N66" s="63" t="e">
        <f>LOG(Results!H62,2)</f>
        <v>#DIV/0!</v>
      </c>
      <c r="O66" s="64" t="str">
        <f>Results!I62</f>
        <v>N/A</v>
      </c>
      <c r="P66" s="59"/>
      <c r="Q66" s="59"/>
      <c r="R66" s="59"/>
      <c r="S66" s="59"/>
    </row>
    <row r="67" spans="11:19" ht="15" customHeight="1">
      <c r="K67" s="65"/>
      <c r="L67" s="37" t="str">
        <f>Results!C63</f>
        <v>F01</v>
      </c>
      <c r="M67" s="37" t="str">
        <f>Results!B63</f>
        <v>MIMAT0002809</v>
      </c>
      <c r="N67" s="63" t="e">
        <f>LOG(Results!H63,2)</f>
        <v>#DIV/0!</v>
      </c>
      <c r="O67" s="64" t="str">
        <f>Results!I63</f>
        <v>N/A</v>
      </c>
      <c r="P67" s="59"/>
      <c r="Q67" s="59"/>
      <c r="R67" s="59"/>
      <c r="S67" s="59"/>
    </row>
    <row r="68" spans="11:19" ht="15" customHeight="1">
      <c r="K68" s="65"/>
      <c r="L68" s="37" t="str">
        <f>Results!C64</f>
        <v>F02</v>
      </c>
      <c r="M68" s="37" t="str">
        <f>Results!B64</f>
        <v>MIMAT0006778</v>
      </c>
      <c r="N68" s="63" t="e">
        <f>LOG(Results!H64,2)</f>
        <v>#DIV/0!</v>
      </c>
      <c r="O68" s="64" t="str">
        <f>Results!I64</f>
        <v>N/A</v>
      </c>
      <c r="P68" s="59"/>
      <c r="Q68" s="59"/>
      <c r="R68" s="59"/>
      <c r="S68" s="59"/>
    </row>
    <row r="69" spans="11:19" ht="15" customHeight="1">
      <c r="K69" s="65"/>
      <c r="L69" s="37" t="str">
        <f>Results!C65</f>
        <v>F03</v>
      </c>
      <c r="M69" s="37" t="str">
        <f>Results!B65</f>
        <v>MIMAT0002817</v>
      </c>
      <c r="N69" s="63" t="e">
        <f>LOG(Results!H65,2)</f>
        <v>#DIV/0!</v>
      </c>
      <c r="O69" s="64" t="str">
        <f>Results!I65</f>
        <v>N/A</v>
      </c>
      <c r="P69" s="59"/>
      <c r="Q69" s="59"/>
      <c r="R69" s="59"/>
      <c r="S69" s="59"/>
    </row>
    <row r="70" spans="11:19" ht="15" customHeight="1">
      <c r="K70" s="65"/>
      <c r="L70" s="37" t="str">
        <f>Results!C66</f>
        <v>F04</v>
      </c>
      <c r="M70" s="37" t="str">
        <f>Results!B66</f>
        <v>MIMAT0000424</v>
      </c>
      <c r="N70" s="63" t="e">
        <f>LOG(Results!H66,2)</f>
        <v>#DIV/0!</v>
      </c>
      <c r="O70" s="64" t="str">
        <f>Results!I66</f>
        <v>N/A</v>
      </c>
      <c r="P70" s="59"/>
      <c r="Q70" s="59"/>
      <c r="R70" s="59"/>
      <c r="S70" s="59"/>
    </row>
    <row r="71" spans="11:19" ht="15" customHeight="1">
      <c r="K71" s="65"/>
      <c r="L71" s="37" t="str">
        <f>Results!C67</f>
        <v>F05</v>
      </c>
      <c r="M71" s="37" t="str">
        <f>Results!B67</f>
        <v>MIMAT0000646</v>
      </c>
      <c r="N71" s="63" t="e">
        <f>LOG(Results!H67,2)</f>
        <v>#DIV/0!</v>
      </c>
      <c r="O71" s="64" t="str">
        <f>Results!I67</f>
        <v>N/A</v>
      </c>
      <c r="P71" s="59"/>
      <c r="Q71" s="59"/>
      <c r="R71" s="59"/>
      <c r="S71" s="59"/>
    </row>
    <row r="72" spans="11:19" ht="15" customHeight="1">
      <c r="K72" s="65"/>
      <c r="L72" s="37" t="str">
        <f>Results!C68</f>
        <v>F06</v>
      </c>
      <c r="M72" s="37" t="str">
        <f>Results!B68</f>
        <v>MIMAT0002882</v>
      </c>
      <c r="N72" s="63" t="e">
        <f>LOG(Results!H68,2)</f>
        <v>#DIV/0!</v>
      </c>
      <c r="O72" s="64" t="str">
        <f>Results!I68</f>
        <v>N/A</v>
      </c>
      <c r="P72" s="59"/>
      <c r="Q72" s="59"/>
      <c r="R72" s="59"/>
      <c r="S72" s="59"/>
    </row>
    <row r="73" spans="11:19" ht="15" customHeight="1">
      <c r="K73" s="65"/>
      <c r="L73" s="37" t="str">
        <f>Results!C69</f>
        <v>F07</v>
      </c>
      <c r="M73" s="37" t="str">
        <f>Results!B69</f>
        <v>MIMAT0004604</v>
      </c>
      <c r="N73" s="63" t="e">
        <f>LOG(Results!H69,2)</f>
        <v>#DIV/0!</v>
      </c>
      <c r="O73" s="64" t="str">
        <f>Results!I69</f>
        <v>N/A</v>
      </c>
      <c r="P73" s="59"/>
      <c r="Q73" s="59"/>
      <c r="R73" s="59"/>
      <c r="S73" s="59"/>
    </row>
    <row r="74" spans="11:19" ht="15" customHeight="1">
      <c r="K74" s="65"/>
      <c r="L74" s="37" t="str">
        <f>Results!C70</f>
        <v>F08</v>
      </c>
      <c r="M74" s="37" t="str">
        <f>Results!B70</f>
        <v>MIMAT0003281</v>
      </c>
      <c r="N74" s="63" t="e">
        <f>LOG(Results!H70,2)</f>
        <v>#DIV/0!</v>
      </c>
      <c r="O74" s="64" t="str">
        <f>Results!I70</f>
        <v>N/A</v>
      </c>
      <c r="P74" s="59"/>
      <c r="Q74" s="59"/>
      <c r="R74" s="59"/>
      <c r="S74" s="59"/>
    </row>
    <row r="75" spans="11:19" ht="15" customHeight="1">
      <c r="K75" s="65"/>
      <c r="L75" s="37" t="str">
        <f>Results!C71</f>
        <v>F09</v>
      </c>
      <c r="M75" s="37" t="str">
        <f>Results!B71</f>
        <v>MIMAT0001341</v>
      </c>
      <c r="N75" s="63" t="e">
        <f>LOG(Results!H71,2)</f>
        <v>#DIV/0!</v>
      </c>
      <c r="O75" s="64" t="str">
        <f>Results!I71</f>
        <v>N/A</v>
      </c>
      <c r="P75" s="59"/>
      <c r="Q75" s="59"/>
      <c r="R75" s="59"/>
      <c r="S75" s="59"/>
    </row>
    <row r="76" spans="11:19" ht="15" customHeight="1">
      <c r="K76" s="65"/>
      <c r="L76" s="37" t="str">
        <f>Results!C72</f>
        <v>F10</v>
      </c>
      <c r="M76" s="37" t="str">
        <f>Results!B72</f>
        <v>MIMAT0002805</v>
      </c>
      <c r="N76" s="63" t="e">
        <f>LOG(Results!H72,2)</f>
        <v>#DIV/0!</v>
      </c>
      <c r="O76" s="64" t="str">
        <f>Results!I72</f>
        <v>N/A</v>
      </c>
      <c r="P76" s="59"/>
      <c r="Q76" s="59"/>
      <c r="R76" s="59"/>
      <c r="S76" s="59"/>
    </row>
    <row r="77" spans="11:19" ht="15" customHeight="1">
      <c r="K77" s="65"/>
      <c r="L77" s="37" t="str">
        <f>Results!C73</f>
        <v>F11</v>
      </c>
      <c r="M77" s="37" t="str">
        <f>Results!B73</f>
        <v>MIMAT0002811</v>
      </c>
      <c r="N77" s="63" t="e">
        <f>LOG(Results!H73,2)</f>
        <v>#DIV/0!</v>
      </c>
      <c r="O77" s="64" t="str">
        <f>Results!I73</f>
        <v>N/A</v>
      </c>
      <c r="P77" s="59"/>
      <c r="Q77" s="59"/>
      <c r="R77" s="59"/>
      <c r="S77" s="59"/>
    </row>
    <row r="78" spans="11:19" ht="15" customHeight="1">
      <c r="K78" s="65"/>
      <c r="L78" s="37" t="str">
        <f>Results!C74</f>
        <v>F12</v>
      </c>
      <c r="M78" s="37" t="str">
        <f>Results!B74</f>
        <v>MIMAT0002821</v>
      </c>
      <c r="N78" s="63" t="e">
        <f>LOG(Results!H74,2)</f>
        <v>#DIV/0!</v>
      </c>
      <c r="O78" s="64" t="str">
        <f>Results!I74</f>
        <v>N/A</v>
      </c>
      <c r="P78" s="59"/>
      <c r="Q78" s="59"/>
      <c r="R78" s="59"/>
      <c r="S78" s="59"/>
    </row>
    <row r="79" spans="11:19" ht="15" customHeight="1">
      <c r="K79" s="65"/>
      <c r="L79" s="37" t="str">
        <f>Results!C75</f>
        <v>G01</v>
      </c>
      <c r="M79" s="37" t="str">
        <f>Results!B75</f>
        <v>MIMAT0000271</v>
      </c>
      <c r="N79" s="63" t="e">
        <f>LOG(Results!H75,2)</f>
        <v>#DIV/0!</v>
      </c>
      <c r="O79" s="64" t="str">
        <f>Results!I75</f>
        <v>N/A</v>
      </c>
      <c r="P79" s="59"/>
      <c r="Q79" s="59"/>
      <c r="R79" s="59"/>
      <c r="S79" s="59"/>
    </row>
    <row r="80" spans="11:19" ht="15" customHeight="1">
      <c r="K80" s="65"/>
      <c r="L80" s="37" t="str">
        <f>Results!C76</f>
        <v>G02</v>
      </c>
      <c r="M80" s="37" t="str">
        <f>Results!B76</f>
        <v>MIMAT0004766</v>
      </c>
      <c r="N80" s="63" t="e">
        <f>LOG(Results!H76,2)</f>
        <v>#DIV/0!</v>
      </c>
      <c r="O80" s="64" t="str">
        <f>Results!I76</f>
        <v>N/A</v>
      </c>
      <c r="P80" s="59"/>
      <c r="Q80" s="59"/>
      <c r="R80" s="59"/>
      <c r="S80" s="59"/>
    </row>
    <row r="81" spans="11:19" ht="15" customHeight="1">
      <c r="K81" s="65"/>
      <c r="L81" s="37" t="str">
        <f>Results!C77</f>
        <v>G03</v>
      </c>
      <c r="M81" s="37" t="str">
        <f>Results!B77</f>
        <v>MIMAT0004602</v>
      </c>
      <c r="N81" s="63" t="e">
        <f>LOG(Results!H77,2)</f>
        <v>#DIV/0!</v>
      </c>
      <c r="O81" s="64" t="str">
        <f>Results!I77</f>
        <v>N/A</v>
      </c>
      <c r="P81" s="59"/>
      <c r="Q81" s="59"/>
      <c r="R81" s="59"/>
      <c r="S81" s="59"/>
    </row>
    <row r="82" spans="11:19" ht="15" customHeight="1">
      <c r="K82" s="65"/>
      <c r="L82" s="37" t="str">
        <f>Results!C78</f>
        <v>G04</v>
      </c>
      <c r="M82" s="37" t="str">
        <f>Results!B78</f>
        <v>MIMAT0002175</v>
      </c>
      <c r="N82" s="63" t="e">
        <f>LOG(Results!H78,2)</f>
        <v>#DIV/0!</v>
      </c>
      <c r="O82" s="64" t="str">
        <f>Results!I78</f>
        <v>N/A</v>
      </c>
      <c r="P82" s="59"/>
      <c r="Q82" s="59"/>
      <c r="R82" s="59"/>
      <c r="S82" s="59"/>
    </row>
    <row r="83" spans="11:19" ht="15" customHeight="1">
      <c r="K83" s="65"/>
      <c r="L83" s="37" t="str">
        <f>Results!C79</f>
        <v>G05</v>
      </c>
      <c r="M83" s="37" t="str">
        <f>Results!B79</f>
        <v>MIMAT0000446</v>
      </c>
      <c r="N83" s="63" t="e">
        <f>LOG(Results!H79,2)</f>
        <v>#DIV/0!</v>
      </c>
      <c r="O83" s="64" t="str">
        <f>Results!I79</f>
        <v>N/A</v>
      </c>
      <c r="P83" s="59"/>
      <c r="Q83" s="59"/>
      <c r="R83" s="59"/>
      <c r="S83" s="59"/>
    </row>
    <row r="84" spans="11:19" ht="15" customHeight="1">
      <c r="K84" s="65"/>
      <c r="L84" s="37" t="str">
        <f>Results!C80</f>
        <v>G06</v>
      </c>
      <c r="M84" s="37" t="str">
        <f>Results!B80</f>
        <v>MIMAT0000752</v>
      </c>
      <c r="N84" s="63" t="e">
        <f>LOG(Results!H80,2)</f>
        <v>#DIV/0!</v>
      </c>
      <c r="O84" s="64" t="str">
        <f>Results!I80</f>
        <v>N/A</v>
      </c>
      <c r="P84" s="59"/>
      <c r="Q84" s="59"/>
      <c r="R84" s="59"/>
      <c r="S84" s="59"/>
    </row>
    <row r="85" spans="11:19" ht="15" customHeight="1">
      <c r="K85" s="65"/>
      <c r="L85" s="37" t="str">
        <f>Results!C81</f>
        <v>G07</v>
      </c>
      <c r="M85" s="37" t="str">
        <f>Results!B81</f>
        <v>MIMAT0000764</v>
      </c>
      <c r="N85" s="63" t="e">
        <f>LOG(Results!H81,2)</f>
        <v>#DIV/0!</v>
      </c>
      <c r="O85" s="64" t="str">
        <f>Results!I81</f>
        <v>N/A</v>
      </c>
      <c r="P85" s="59"/>
      <c r="Q85" s="59"/>
      <c r="R85" s="59"/>
      <c r="S85" s="59"/>
    </row>
    <row r="86" spans="11:19" ht="15" customHeight="1">
      <c r="K86" s="65"/>
      <c r="L86" s="37" t="str">
        <f>Results!C82</f>
        <v>G08</v>
      </c>
      <c r="M86" s="37" t="str">
        <f>Results!B82</f>
        <v>MIMAT0003326</v>
      </c>
      <c r="N86" s="63" t="e">
        <f>LOG(Results!H82,2)</f>
        <v>#DIV/0!</v>
      </c>
      <c r="O86" s="64" t="str">
        <f>Results!I82</f>
        <v>N/A</v>
      </c>
      <c r="P86" s="59"/>
      <c r="Q86" s="59"/>
      <c r="R86" s="59"/>
      <c r="S86" s="59"/>
    </row>
    <row r="87" spans="11:19" ht="15" customHeight="1">
      <c r="K87" s="65"/>
      <c r="L87" s="37" t="str">
        <f>Results!C83</f>
        <v>G09</v>
      </c>
      <c r="M87" s="37" t="str">
        <f>Results!B83</f>
        <v>MIMAT0003324</v>
      </c>
      <c r="N87" s="63" t="e">
        <f>LOG(Results!H83,2)</f>
        <v>#DIV/0!</v>
      </c>
      <c r="O87" s="64" t="str">
        <f>Results!I83</f>
        <v>N/A</v>
      </c>
      <c r="P87" s="59"/>
      <c r="Q87" s="59"/>
      <c r="R87" s="59"/>
      <c r="S87" s="59"/>
    </row>
    <row r="88" spans="11:19" ht="15" customHeight="1">
      <c r="K88" s="65"/>
      <c r="L88" s="37" t="str">
        <f>Results!C84</f>
        <v>G10</v>
      </c>
      <c r="M88" s="37" t="str">
        <f>Results!B84</f>
        <v>MIMAT0000414</v>
      </c>
      <c r="N88" s="63" t="e">
        <f>LOG(Results!H84,2)</f>
        <v>#DIV/0!</v>
      </c>
      <c r="O88" s="64" t="str">
        <f>Results!I84</f>
        <v>N/A</v>
      </c>
      <c r="P88" s="59"/>
      <c r="Q88" s="59"/>
      <c r="R88" s="59"/>
      <c r="S88" s="59"/>
    </row>
    <row r="89" spans="11:19" ht="15" customHeight="1">
      <c r="K89" s="65"/>
      <c r="L89" s="37" t="str">
        <f>Results!C85</f>
        <v>G11</v>
      </c>
      <c r="M89" s="37" t="str">
        <f>Results!B85</f>
        <v>MIMAT0000415</v>
      </c>
      <c r="N89" s="63" t="e">
        <f>LOG(Results!H85,2)</f>
        <v>#DIV/0!</v>
      </c>
      <c r="O89" s="64" t="str">
        <f>Results!I85</f>
        <v>N/A</v>
      </c>
      <c r="P89" s="59"/>
      <c r="Q89" s="59"/>
      <c r="R89" s="59"/>
      <c r="S89" s="59"/>
    </row>
    <row r="90" spans="11:19" ht="15" customHeight="1">
      <c r="K90" s="65"/>
      <c r="L90" s="37" t="str">
        <f>Results!C86</f>
        <v>G12</v>
      </c>
      <c r="M90" s="37" t="str">
        <f>Results!B86</f>
        <v>MIMAT0000065</v>
      </c>
      <c r="N90" s="63" t="e">
        <f>LOG(Results!H86,2)</f>
        <v>#DIV/0!</v>
      </c>
      <c r="O90" s="64" t="str">
        <f>Results!I86</f>
        <v>N/A</v>
      </c>
      <c r="P90" s="59"/>
      <c r="Q90" s="59"/>
      <c r="R90" s="59"/>
      <c r="S90" s="59"/>
    </row>
    <row r="91" spans="11:15" ht="12.75">
      <c r="K91" s="62" t="str">
        <f>'Gene Table'!A99</f>
        <v>Plate 2</v>
      </c>
      <c r="L91" s="37" t="str">
        <f>Results!C99</f>
        <v>A01</v>
      </c>
      <c r="M91" s="37" t="str">
        <f>Results!B99</f>
        <v>MIMAT0000682</v>
      </c>
      <c r="N91" s="63" t="e">
        <f>LOG(Results!H99,2)</f>
        <v>#DIV/0!</v>
      </c>
      <c r="O91" s="64" t="str">
        <f>Results!I99</f>
        <v>N/A</v>
      </c>
    </row>
    <row r="92" spans="11:15" ht="12.75">
      <c r="K92" s="65"/>
      <c r="L92" s="37" t="str">
        <f>Results!C100</f>
        <v>A02</v>
      </c>
      <c r="M92" s="37" t="str">
        <f>Results!B100</f>
        <v>MIMAT0000243</v>
      </c>
      <c r="N92" s="63" t="e">
        <f>LOG(Results!H100,2)</f>
        <v>#DIV/0!</v>
      </c>
      <c r="O92" s="64" t="str">
        <f>Results!I100</f>
        <v>N/A</v>
      </c>
    </row>
    <row r="93" spans="11:15" ht="12.75">
      <c r="K93" s="65"/>
      <c r="L93" s="37" t="str">
        <f>Results!C101</f>
        <v>A03</v>
      </c>
      <c r="M93" s="37" t="str">
        <f>Results!B101</f>
        <v>MIMAT0000096</v>
      </c>
      <c r="N93" s="63" t="e">
        <f>LOG(Results!H101,2)</f>
        <v>#DIV/0!</v>
      </c>
      <c r="O93" s="64" t="str">
        <f>Results!I101</f>
        <v>N/A</v>
      </c>
    </row>
    <row r="94" spans="11:15" ht="12.75">
      <c r="K94" s="65"/>
      <c r="L94" s="37" t="str">
        <f>Results!C102</f>
        <v>A04</v>
      </c>
      <c r="M94" s="37" t="str">
        <f>Results!B102</f>
        <v>MIMAT0000432</v>
      </c>
      <c r="N94" s="63" t="e">
        <f>LOG(Results!H102,2)</f>
        <v>#DIV/0!</v>
      </c>
      <c r="O94" s="64" t="str">
        <f>Results!I102</f>
        <v>N/A</v>
      </c>
    </row>
    <row r="95" spans="11:15" ht="12.75">
      <c r="K95" s="65"/>
      <c r="L95" s="37" t="str">
        <f>Results!C103</f>
        <v>A05</v>
      </c>
      <c r="M95" s="37" t="str">
        <f>Results!B103</f>
        <v>MIMAT0000075</v>
      </c>
      <c r="N95" s="63" t="e">
        <f>LOG(Results!H103,2)</f>
        <v>#DIV/0!</v>
      </c>
      <c r="O95" s="64" t="str">
        <f>Results!I103</f>
        <v>N/A</v>
      </c>
    </row>
    <row r="96" spans="11:15" ht="12.75">
      <c r="K96" s="65"/>
      <c r="L96" s="37" t="str">
        <f>Results!C104</f>
        <v>A06</v>
      </c>
      <c r="M96" s="37" t="str">
        <f>Results!B104</f>
        <v>MIMAT0000318</v>
      </c>
      <c r="N96" s="63" t="e">
        <f>LOG(Results!H104,2)</f>
        <v>#DIV/0!</v>
      </c>
      <c r="O96" s="64" t="str">
        <f>Results!I104</f>
        <v>N/A</v>
      </c>
    </row>
    <row r="97" spans="11:15" ht="12.75">
      <c r="K97" s="65"/>
      <c r="L97" s="37" t="str">
        <f>Results!C105</f>
        <v>A07</v>
      </c>
      <c r="M97" s="37" t="str">
        <f>Results!B105</f>
        <v>MIMAT0006764</v>
      </c>
      <c r="N97" s="63" t="e">
        <f>LOG(Results!H105,2)</f>
        <v>#DIV/0!</v>
      </c>
      <c r="O97" s="64" t="str">
        <f>Results!I105</f>
        <v>N/A</v>
      </c>
    </row>
    <row r="98" spans="11:15" ht="12.75">
      <c r="K98" s="65"/>
      <c r="L98" s="37" t="str">
        <f>Results!C106</f>
        <v>A08</v>
      </c>
      <c r="M98" s="37" t="str">
        <f>Results!B106</f>
        <v>MIMAT0000449</v>
      </c>
      <c r="N98" s="63" t="e">
        <f>LOG(Results!H106,2)</f>
        <v>#DIV/0!</v>
      </c>
      <c r="O98" s="64" t="str">
        <f>Results!I106</f>
        <v>N/A</v>
      </c>
    </row>
    <row r="99" spans="11:15" ht="12.75">
      <c r="K99" s="65"/>
      <c r="L99" s="37" t="str">
        <f>Results!C107</f>
        <v>A09</v>
      </c>
      <c r="M99" s="37" t="str">
        <f>Results!B107</f>
        <v>MIMAT0001413</v>
      </c>
      <c r="N99" s="63" t="e">
        <f>LOG(Results!H107,2)</f>
        <v>#DIV/0!</v>
      </c>
      <c r="O99" s="64" t="str">
        <f>Results!I107</f>
        <v>N/A</v>
      </c>
    </row>
    <row r="100" spans="11:15" ht="12.75">
      <c r="K100" s="65"/>
      <c r="L100" s="37" t="str">
        <f>Results!C108</f>
        <v>A10</v>
      </c>
      <c r="M100" s="37" t="str">
        <f>Results!B108</f>
        <v>MIMAT0005793</v>
      </c>
      <c r="N100" s="63" t="e">
        <f>LOG(Results!H108,2)</f>
        <v>#DIV/0!</v>
      </c>
      <c r="O100" s="64" t="str">
        <f>Results!I108</f>
        <v>N/A</v>
      </c>
    </row>
    <row r="101" spans="11:15" ht="12.75">
      <c r="K101" s="65"/>
      <c r="L101" s="37" t="str">
        <f>Results!C109</f>
        <v>A11</v>
      </c>
      <c r="M101" s="37" t="str">
        <f>Results!B109</f>
        <v>MIMAT0000265</v>
      </c>
      <c r="N101" s="63" t="e">
        <f>LOG(Results!H109,2)</f>
        <v>#DIV/0!</v>
      </c>
      <c r="O101" s="64" t="str">
        <f>Results!I109</f>
        <v>N/A</v>
      </c>
    </row>
    <row r="102" spans="11:15" ht="12.75">
      <c r="K102" s="65"/>
      <c r="L102" s="37" t="str">
        <f>Results!C110</f>
        <v>A12</v>
      </c>
      <c r="M102" s="37" t="str">
        <f>Results!B110</f>
        <v>MIMAT0000231</v>
      </c>
      <c r="N102" s="63" t="e">
        <f>LOG(Results!H110,2)</f>
        <v>#DIV/0!</v>
      </c>
      <c r="O102" s="64" t="str">
        <f>Results!I110</f>
        <v>N/A</v>
      </c>
    </row>
    <row r="103" spans="11:15" ht="12.75">
      <c r="K103" s="65"/>
      <c r="L103" s="37" t="str">
        <f>Results!C111</f>
        <v>B01</v>
      </c>
      <c r="M103" s="37" t="str">
        <f>Results!B111</f>
        <v>MIMAT0000691</v>
      </c>
      <c r="N103" s="63" t="e">
        <f>LOG(Results!H111,2)</f>
        <v>#DIV/0!</v>
      </c>
      <c r="O103" s="64" t="str">
        <f>Results!I111</f>
        <v>N/A</v>
      </c>
    </row>
    <row r="104" spans="11:15" ht="12.75">
      <c r="K104" s="65"/>
      <c r="L104" s="37" t="str">
        <f>Results!C112</f>
        <v>B02</v>
      </c>
      <c r="M104" s="37" t="str">
        <f>Results!B112</f>
        <v>MIMAT0000617</v>
      </c>
      <c r="N104" s="63" t="e">
        <f>LOG(Results!H112,2)</f>
        <v>#DIV/0!</v>
      </c>
      <c r="O104" s="64" t="str">
        <f>Results!I112</f>
        <v>N/A</v>
      </c>
    </row>
    <row r="105" spans="11:15" ht="12.75">
      <c r="K105" s="65"/>
      <c r="L105" s="37" t="str">
        <f>Results!C113</f>
        <v>B03</v>
      </c>
      <c r="M105" s="37" t="str">
        <f>Results!B113</f>
        <v>MIMAT0000253</v>
      </c>
      <c r="N105" s="63" t="e">
        <f>LOG(Results!H113,2)</f>
        <v>#DIV/0!</v>
      </c>
      <c r="O105" s="64" t="str">
        <f>Results!I113</f>
        <v>N/A</v>
      </c>
    </row>
    <row r="106" spans="11:15" ht="12.75">
      <c r="K106" s="65"/>
      <c r="L106" s="37" t="str">
        <f>Results!C114</f>
        <v>B04</v>
      </c>
      <c r="M106" s="37" t="str">
        <f>Results!B114</f>
        <v>MIMAT0000254</v>
      </c>
      <c r="N106" s="63" t="e">
        <f>LOG(Results!H114,2)</f>
        <v>#DIV/0!</v>
      </c>
      <c r="O106" s="64" t="str">
        <f>Results!I114</f>
        <v>N/A</v>
      </c>
    </row>
    <row r="107" spans="11:15" ht="12.75">
      <c r="K107" s="65"/>
      <c r="L107" s="37" t="str">
        <f>Results!C115</f>
        <v>B05</v>
      </c>
      <c r="M107" s="37" t="str">
        <f>Results!B115</f>
        <v>MIMAT0000064</v>
      </c>
      <c r="N107" s="63" t="e">
        <f>LOG(Results!H115,2)</f>
        <v>#DIV/0!</v>
      </c>
      <c r="O107" s="64" t="str">
        <f>Results!I115</f>
        <v>N/A</v>
      </c>
    </row>
    <row r="108" spans="11:15" ht="12.75">
      <c r="K108" s="65"/>
      <c r="L108" s="37" t="str">
        <f>Results!C116</f>
        <v>B06</v>
      </c>
      <c r="M108" s="37" t="str">
        <f>Results!B116</f>
        <v>MIMAT0000063</v>
      </c>
      <c r="N108" s="63" t="e">
        <f>LOG(Results!H116,2)</f>
        <v>#DIV/0!</v>
      </c>
      <c r="O108" s="64" t="str">
        <f>Results!I116</f>
        <v>N/A</v>
      </c>
    </row>
    <row r="109" spans="11:15" ht="12.75">
      <c r="K109" s="65"/>
      <c r="L109" s="37" t="str">
        <f>Results!C117</f>
        <v>B07</v>
      </c>
      <c r="M109" s="37" t="str">
        <f>Results!B117</f>
        <v>MIMAT0000428</v>
      </c>
      <c r="N109" s="63" t="e">
        <f>LOG(Results!H117,2)</f>
        <v>#DIV/0!</v>
      </c>
      <c r="O109" s="64" t="str">
        <f>Results!I117</f>
        <v>N/A</v>
      </c>
    </row>
    <row r="110" spans="11:15" ht="12.75">
      <c r="K110" s="65"/>
      <c r="L110" s="37" t="str">
        <f>Results!C118</f>
        <v>B08</v>
      </c>
      <c r="M110" s="37" t="str">
        <f>Results!B118</f>
        <v>MIMAT0000072</v>
      </c>
      <c r="N110" s="63" t="e">
        <f>LOG(Results!H118,2)</f>
        <v>#DIV/0!</v>
      </c>
      <c r="O110" s="64" t="str">
        <f>Results!I118</f>
        <v>N/A</v>
      </c>
    </row>
    <row r="111" spans="11:15" ht="12.75">
      <c r="K111" s="65"/>
      <c r="L111" s="37" t="str">
        <f>Results!C119</f>
        <v>B09</v>
      </c>
      <c r="M111" s="37" t="str">
        <f>Results!B119</f>
        <v>MIMAT0000226</v>
      </c>
      <c r="N111" s="63" t="e">
        <f>LOG(Results!H119,2)</f>
        <v>#DIV/0!</v>
      </c>
      <c r="O111" s="64" t="str">
        <f>Results!I119</f>
        <v>N/A</v>
      </c>
    </row>
    <row r="112" spans="11:15" ht="12.75">
      <c r="K112" s="65"/>
      <c r="L112" s="37" t="str">
        <f>Results!C120</f>
        <v>B10</v>
      </c>
      <c r="M112" s="37" t="str">
        <f>Results!B120</f>
        <v>MIMAT0001412</v>
      </c>
      <c r="N112" s="63" t="e">
        <f>LOG(Results!H120,2)</f>
        <v>#DIV/0!</v>
      </c>
      <c r="O112" s="64" t="str">
        <f>Results!I120</f>
        <v>N/A</v>
      </c>
    </row>
    <row r="113" spans="11:15" ht="12.75">
      <c r="K113" s="65"/>
      <c r="L113" s="37" t="str">
        <f>Results!C121</f>
        <v>B11</v>
      </c>
      <c r="M113" s="37" t="str">
        <f>Results!B121</f>
        <v>MIMAT0002846</v>
      </c>
      <c r="N113" s="63" t="e">
        <f>LOG(Results!H121,2)</f>
        <v>#DIV/0!</v>
      </c>
      <c r="O113" s="64" t="str">
        <f>Results!I121</f>
        <v>N/A</v>
      </c>
    </row>
    <row r="114" spans="11:15" ht="12.75">
      <c r="K114" s="65"/>
      <c r="L114" s="37" t="str">
        <f>Results!C122</f>
        <v>B12</v>
      </c>
      <c r="M114" s="37" t="str">
        <f>Results!B122</f>
        <v>MIMAT0000258</v>
      </c>
      <c r="N114" s="63" t="e">
        <f>LOG(Results!H122,2)</f>
        <v>#DIV/0!</v>
      </c>
      <c r="O114" s="64" t="str">
        <f>Results!I122</f>
        <v>N/A</v>
      </c>
    </row>
    <row r="115" spans="11:15" ht="12.75">
      <c r="K115" s="65"/>
      <c r="L115" s="37" t="str">
        <f>Results!C123</f>
        <v>C01</v>
      </c>
      <c r="M115" s="37" t="str">
        <f>Results!B123</f>
        <v>MIMAT0000070</v>
      </c>
      <c r="N115" s="63" t="e">
        <f>LOG(Results!H123,2)</f>
        <v>#DIV/0!</v>
      </c>
      <c r="O115" s="64" t="str">
        <f>Results!I123</f>
        <v>N/A</v>
      </c>
    </row>
    <row r="116" spans="11:15" ht="12.75">
      <c r="K116" s="65"/>
      <c r="L116" s="37" t="str">
        <f>Results!C124</f>
        <v>C02</v>
      </c>
      <c r="M116" s="37" t="str">
        <f>Results!B124</f>
        <v>MIMAT0000086</v>
      </c>
      <c r="N116" s="63" t="e">
        <f>LOG(Results!H124,2)</f>
        <v>#DIV/0!</v>
      </c>
      <c r="O116" s="64" t="str">
        <f>Results!I124</f>
        <v>N/A</v>
      </c>
    </row>
    <row r="117" spans="11:15" ht="12.75">
      <c r="K117" s="65"/>
      <c r="L117" s="37" t="str">
        <f>Results!C125</f>
        <v>C03</v>
      </c>
      <c r="M117" s="37" t="str">
        <f>Results!B125</f>
        <v>MIMAT0000681</v>
      </c>
      <c r="N117" s="63" t="e">
        <f>LOG(Results!H125,2)</f>
        <v>#DIV/0!</v>
      </c>
      <c r="O117" s="64" t="str">
        <f>Results!I125</f>
        <v>N/A</v>
      </c>
    </row>
    <row r="118" spans="11:15" ht="12.75">
      <c r="K118" s="65"/>
      <c r="L118" s="37" t="str">
        <f>Results!C126</f>
        <v>C04</v>
      </c>
      <c r="M118" s="37" t="str">
        <f>Results!B126</f>
        <v>MIMAT0001080</v>
      </c>
      <c r="N118" s="63" t="e">
        <f>LOG(Results!H126,2)</f>
        <v>#DIV/0!</v>
      </c>
      <c r="O118" s="64" t="str">
        <f>Results!I126</f>
        <v>N/A</v>
      </c>
    </row>
    <row r="119" spans="11:15" ht="12.75">
      <c r="K119" s="65"/>
      <c r="L119" s="37" t="str">
        <f>Results!C127</f>
        <v>C05</v>
      </c>
      <c r="M119" s="37" t="str">
        <f>Results!B127</f>
        <v>MIMAT0000419</v>
      </c>
      <c r="N119" s="63" t="e">
        <f>LOG(Results!H127,2)</f>
        <v>#DIV/0!</v>
      </c>
      <c r="O119" s="64" t="str">
        <f>Results!I127</f>
        <v>N/A</v>
      </c>
    </row>
    <row r="120" spans="11:15" ht="12.75">
      <c r="K120" s="65"/>
      <c r="L120" s="37" t="str">
        <f>Results!C128</f>
        <v>C06</v>
      </c>
      <c r="M120" s="37" t="str">
        <f>Results!B128</f>
        <v>MIMAT0000073</v>
      </c>
      <c r="N120" s="63" t="e">
        <f>LOG(Results!H128,2)</f>
        <v>#DIV/0!</v>
      </c>
      <c r="O120" s="64" t="str">
        <f>Results!I128</f>
        <v>N/A</v>
      </c>
    </row>
    <row r="121" spans="11:15" ht="12.75">
      <c r="K121" s="65"/>
      <c r="L121" s="37" t="str">
        <f>Results!C129</f>
        <v>C07</v>
      </c>
      <c r="M121" s="37" t="str">
        <f>Results!B129</f>
        <v>MIMAT0000084</v>
      </c>
      <c r="N121" s="63" t="e">
        <f>LOG(Results!H129,2)</f>
        <v>#DIV/0!</v>
      </c>
      <c r="O121" s="64" t="str">
        <f>Results!I129</f>
        <v>N/A</v>
      </c>
    </row>
    <row r="122" spans="11:15" ht="12.75">
      <c r="K122" s="65"/>
      <c r="L122" s="37" t="str">
        <f>Results!C130</f>
        <v>C08</v>
      </c>
      <c r="M122" s="37" t="str">
        <f>Results!B130</f>
        <v>MIMAT0000256</v>
      </c>
      <c r="N122" s="63" t="e">
        <f>LOG(Results!H130,2)</f>
        <v>#DIV/0!</v>
      </c>
      <c r="O122" s="64" t="str">
        <f>Results!I130</f>
        <v>N/A</v>
      </c>
    </row>
    <row r="123" spans="11:15" ht="12.75">
      <c r="K123" s="65"/>
      <c r="L123" s="37" t="str">
        <f>Results!C131</f>
        <v>C09</v>
      </c>
      <c r="M123" s="37" t="str">
        <f>Results!B131</f>
        <v>MIMAT0000104</v>
      </c>
      <c r="N123" s="63" t="e">
        <f>LOG(Results!H131,2)</f>
        <v>#DIV/0!</v>
      </c>
      <c r="O123" s="64" t="str">
        <f>Results!I131</f>
        <v>N/A</v>
      </c>
    </row>
    <row r="124" spans="11:15" ht="12.75">
      <c r="K124" s="65"/>
      <c r="L124" s="37" t="str">
        <f>Results!C132</f>
        <v>C10</v>
      </c>
      <c r="M124" s="37" t="str">
        <f>Results!B132</f>
        <v>MIMAT0000074</v>
      </c>
      <c r="N124" s="63" t="e">
        <f>LOG(Results!H132,2)</f>
        <v>#DIV/0!</v>
      </c>
      <c r="O124" s="64" t="str">
        <f>Results!I132</f>
        <v>N/A</v>
      </c>
    </row>
    <row r="125" spans="11:15" ht="12.75">
      <c r="K125" s="65"/>
      <c r="L125" s="37" t="str">
        <f>Results!C133</f>
        <v>C11</v>
      </c>
      <c r="M125" s="37" t="str">
        <f>Results!B133</f>
        <v>MIMAT0000257</v>
      </c>
      <c r="N125" s="63" t="e">
        <f>LOG(Results!H133,2)</f>
        <v>#DIV/0!</v>
      </c>
      <c r="O125" s="64" t="str">
        <f>Results!I133</f>
        <v>N/A</v>
      </c>
    </row>
    <row r="126" spans="11:15" ht="12.75">
      <c r="K126" s="65"/>
      <c r="L126" s="37" t="str">
        <f>Results!C134</f>
        <v>C12</v>
      </c>
      <c r="M126" s="37" t="str">
        <f>Results!B134</f>
        <v>MIMAT0000510</v>
      </c>
      <c r="N126" s="63" t="e">
        <f>LOG(Results!H134,2)</f>
        <v>#DIV/0!</v>
      </c>
      <c r="O126" s="64" t="str">
        <f>Results!I134</f>
        <v>N/A</v>
      </c>
    </row>
    <row r="127" spans="11:15" ht="12.75">
      <c r="K127" s="65"/>
      <c r="L127" s="37" t="str">
        <f>Results!C135</f>
        <v>D01</v>
      </c>
      <c r="M127" s="37" t="str">
        <f>Results!B135</f>
        <v>MIMAT0005792</v>
      </c>
      <c r="N127" s="63" t="e">
        <f>LOG(Results!H135,2)</f>
        <v>#DIV/0!</v>
      </c>
      <c r="O127" s="64" t="str">
        <f>Results!I135</f>
        <v>N/A</v>
      </c>
    </row>
    <row r="128" spans="11:15" ht="12.75">
      <c r="K128" s="65"/>
      <c r="L128" s="37" t="str">
        <f>Results!C136</f>
        <v>D02</v>
      </c>
      <c r="M128" s="37" t="str">
        <f>Results!B136</f>
        <v>MIMAT0000232</v>
      </c>
      <c r="N128" s="63" t="e">
        <f>LOG(Results!H136,2)</f>
        <v>#DIV/0!</v>
      </c>
      <c r="O128" s="64" t="str">
        <f>Results!I136</f>
        <v>N/A</v>
      </c>
    </row>
    <row r="129" spans="11:15" ht="12.75">
      <c r="K129" s="65"/>
      <c r="L129" s="37" t="str">
        <f>Results!C137</f>
        <v>D03</v>
      </c>
      <c r="M129" s="37" t="str">
        <f>Results!B137</f>
        <v>MIMAT0005455</v>
      </c>
      <c r="N129" s="63" t="e">
        <f>LOG(Results!H137,2)</f>
        <v>#DIV/0!</v>
      </c>
      <c r="O129" s="64" t="str">
        <f>Results!I137</f>
        <v>N/A</v>
      </c>
    </row>
    <row r="130" spans="11:15" ht="12.75">
      <c r="K130" s="65"/>
      <c r="L130" s="37" t="str">
        <f>Results!C138</f>
        <v>D04</v>
      </c>
      <c r="M130" s="37" t="str">
        <f>Results!B138</f>
        <v>MIMAT0004568</v>
      </c>
      <c r="N130" s="63" t="e">
        <f>LOG(Results!H138,2)</f>
        <v>#DIV/0!</v>
      </c>
      <c r="O130" s="64" t="str">
        <f>Results!I138</f>
        <v>N/A</v>
      </c>
    </row>
    <row r="131" spans="11:15" ht="12.75">
      <c r="K131" s="65"/>
      <c r="L131" s="37" t="str">
        <f>Results!C139</f>
        <v>D05</v>
      </c>
      <c r="M131" s="37" t="str">
        <f>Results!B139</f>
        <v>MIMAT0004571</v>
      </c>
      <c r="N131" s="63" t="e">
        <f>LOG(Results!H139,2)</f>
        <v>#DIV/0!</v>
      </c>
      <c r="O131" s="64" t="str">
        <f>Results!I139</f>
        <v>N/A</v>
      </c>
    </row>
    <row r="132" spans="11:15" ht="12.75">
      <c r="K132" s="65"/>
      <c r="L132" s="37" t="str">
        <f>Results!C140</f>
        <v>D06</v>
      </c>
      <c r="M132" s="37" t="str">
        <f>Results!B140</f>
        <v>MIMAT0004481</v>
      </c>
      <c r="N132" s="63" t="e">
        <f>LOG(Results!H140,2)</f>
        <v>#DIV/0!</v>
      </c>
      <c r="O132" s="64" t="str">
        <f>Results!I140</f>
        <v>N/A</v>
      </c>
    </row>
    <row r="133" spans="11:15" ht="12.75">
      <c r="K133" s="65"/>
      <c r="L133" s="37" t="str">
        <f>Results!C141</f>
        <v>D07</v>
      </c>
      <c r="M133" s="37" t="str">
        <f>Results!B141</f>
        <v>MIMAT0004482</v>
      </c>
      <c r="N133" s="63" t="e">
        <f>LOG(Results!H141,2)</f>
        <v>#DIV/0!</v>
      </c>
      <c r="O133" s="64" t="str">
        <f>Results!I141</f>
        <v>N/A</v>
      </c>
    </row>
    <row r="134" spans="11:15" ht="12.75">
      <c r="K134" s="65"/>
      <c r="L134" s="37" t="str">
        <f>Results!C142</f>
        <v>D08</v>
      </c>
      <c r="M134" s="37" t="str">
        <f>Results!B142</f>
        <v>MIMAT0004483</v>
      </c>
      <c r="N134" s="63" t="e">
        <f>LOG(Results!H142,2)</f>
        <v>#DIV/0!</v>
      </c>
      <c r="O134" s="64" t="str">
        <f>Results!I142</f>
        <v>N/A</v>
      </c>
    </row>
    <row r="135" spans="11:15" ht="12.75">
      <c r="K135" s="65"/>
      <c r="L135" s="37" t="str">
        <f>Results!C143</f>
        <v>D09</v>
      </c>
      <c r="M135" s="37" t="str">
        <f>Results!B143</f>
        <v>MIMAT0004484</v>
      </c>
      <c r="N135" s="63" t="e">
        <f>LOG(Results!H143,2)</f>
        <v>#DIV/0!</v>
      </c>
      <c r="O135" s="64" t="str">
        <f>Results!I143</f>
        <v>N/A</v>
      </c>
    </row>
    <row r="136" spans="11:15" ht="12.75">
      <c r="K136" s="65"/>
      <c r="L136" s="37" t="str">
        <f>Results!C144</f>
        <v>D10</v>
      </c>
      <c r="M136" s="37" t="str">
        <f>Results!B144</f>
        <v>MIMAT0004485</v>
      </c>
      <c r="N136" s="63" t="e">
        <f>LOG(Results!H144,2)</f>
        <v>#DIV/0!</v>
      </c>
      <c r="O136" s="64" t="str">
        <f>Results!I144</f>
        <v>N/A</v>
      </c>
    </row>
    <row r="137" spans="11:15" ht="12.75">
      <c r="K137" s="65"/>
      <c r="L137" s="37" t="str">
        <f>Results!C145</f>
        <v>D11</v>
      </c>
      <c r="M137" s="37" t="str">
        <f>Results!B145</f>
        <v>MIMAT0004486</v>
      </c>
      <c r="N137" s="63" t="e">
        <f>LOG(Results!H145,2)</f>
        <v>#DIV/0!</v>
      </c>
      <c r="O137" s="64" t="str">
        <f>Results!I145</f>
        <v>N/A</v>
      </c>
    </row>
    <row r="138" spans="11:15" ht="12.75">
      <c r="K138" s="65"/>
      <c r="L138" s="37" t="str">
        <f>Results!C146</f>
        <v>D12</v>
      </c>
      <c r="M138" s="37" t="str">
        <f>Results!B146</f>
        <v>MIMAT0004487</v>
      </c>
      <c r="N138" s="63" t="e">
        <f>LOG(Results!H146,2)</f>
        <v>#DIV/0!</v>
      </c>
      <c r="O138" s="64" t="str">
        <f>Results!I146</f>
        <v>N/A</v>
      </c>
    </row>
    <row r="139" spans="11:15" ht="12.75">
      <c r="K139" s="65"/>
      <c r="L139" s="37" t="str">
        <f>Results!C147</f>
        <v>E01</v>
      </c>
      <c r="M139" s="37" t="str">
        <f>Results!B147</f>
        <v>MIMAT0004585</v>
      </c>
      <c r="N139" s="63" t="e">
        <f>LOG(Results!H147,2)</f>
        <v>#DIV/0!</v>
      </c>
      <c r="O139" s="64" t="str">
        <f>Results!I147</f>
        <v>N/A</v>
      </c>
    </row>
    <row r="140" spans="11:15" ht="12.75">
      <c r="K140" s="65"/>
      <c r="L140" s="37" t="str">
        <f>Results!C148</f>
        <v>E02</v>
      </c>
      <c r="M140" s="37" t="str">
        <f>Results!B148</f>
        <v>MIMAT0004512</v>
      </c>
      <c r="N140" s="63" t="e">
        <f>LOG(Results!H148,2)</f>
        <v>#DIV/0!</v>
      </c>
      <c r="O140" s="64" t="str">
        <f>Results!I148</f>
        <v>N/A</v>
      </c>
    </row>
    <row r="141" spans="11:15" ht="12.75">
      <c r="K141" s="65"/>
      <c r="L141" s="37" t="str">
        <f>Results!C149</f>
        <v>E03</v>
      </c>
      <c r="M141" s="37" t="str">
        <f>Results!B149</f>
        <v>MIMAT0004513</v>
      </c>
      <c r="N141" s="63" t="e">
        <f>LOG(Results!H149,2)</f>
        <v>#DIV/0!</v>
      </c>
      <c r="O141" s="64" t="str">
        <f>Results!I149</f>
        <v>N/A</v>
      </c>
    </row>
    <row r="142" spans="11:15" ht="12.75">
      <c r="K142" s="65"/>
      <c r="L142" s="37" t="str">
        <f>Results!C150</f>
        <v>E04</v>
      </c>
      <c r="M142" s="37" t="str">
        <f>Results!B150</f>
        <v>MIMAT0004556</v>
      </c>
      <c r="N142" s="63" t="e">
        <f>LOG(Results!H150,2)</f>
        <v>#DIV/0!</v>
      </c>
      <c r="O142" s="64" t="str">
        <f>Results!I150</f>
        <v>N/A</v>
      </c>
    </row>
    <row r="143" spans="11:15" ht="12.75">
      <c r="K143" s="65"/>
      <c r="L143" s="37" t="str">
        <f>Results!C151</f>
        <v>E05</v>
      </c>
      <c r="M143" s="37" t="str">
        <f>Results!B151</f>
        <v>MIMAT0004590</v>
      </c>
      <c r="N143" s="63" t="e">
        <f>LOG(Results!H151,2)</f>
        <v>#DIV/0!</v>
      </c>
      <c r="O143" s="64" t="str">
        <f>Results!I151</f>
        <v>N/A</v>
      </c>
    </row>
    <row r="144" spans="11:15" ht="12.75">
      <c r="K144" s="65"/>
      <c r="L144" s="37" t="str">
        <f>Results!C152</f>
        <v>E06</v>
      </c>
      <c r="M144" s="37" t="str">
        <f>Results!B152</f>
        <v>MIMAT0004591</v>
      </c>
      <c r="N144" s="63" t="e">
        <f>LOG(Results!H152,2)</f>
        <v>#DIV/0!</v>
      </c>
      <c r="O144" s="64" t="str">
        <f>Results!I152</f>
        <v>N/A</v>
      </c>
    </row>
    <row r="145" spans="11:15" ht="12.75">
      <c r="K145" s="65"/>
      <c r="L145" s="37" t="str">
        <f>Results!C153</f>
        <v>E07</v>
      </c>
      <c r="M145" s="37" t="str">
        <f>Results!B153</f>
        <v>MIMAT0004599</v>
      </c>
      <c r="N145" s="63" t="e">
        <f>LOG(Results!H153,2)</f>
        <v>#DIV/0!</v>
      </c>
      <c r="O145" s="64" t="str">
        <f>Results!I153</f>
        <v>N/A</v>
      </c>
    </row>
    <row r="146" spans="11:15" ht="12.75">
      <c r="K146" s="65"/>
      <c r="L146" s="37" t="str">
        <f>Results!C154</f>
        <v>E08</v>
      </c>
      <c r="M146" s="37" t="str">
        <f>Results!B154</f>
        <v>MIMAT0004601</v>
      </c>
      <c r="N146" s="63" t="e">
        <f>LOG(Results!H154,2)</f>
        <v>#DIV/0!</v>
      </c>
      <c r="O146" s="64" t="str">
        <f>Results!I154</f>
        <v>N/A</v>
      </c>
    </row>
    <row r="147" spans="11:15" ht="12.75">
      <c r="K147" s="65"/>
      <c r="L147" s="37" t="str">
        <f>Results!C155</f>
        <v>E09</v>
      </c>
      <c r="M147" s="37" t="str">
        <f>Results!B155</f>
        <v>MIMAT0004608</v>
      </c>
      <c r="N147" s="63" t="e">
        <f>LOG(Results!H155,2)</f>
        <v>#DIV/0!</v>
      </c>
      <c r="O147" s="64" t="str">
        <f>Results!I155</f>
        <v>N/A</v>
      </c>
    </row>
    <row r="148" spans="11:15" ht="12.75">
      <c r="K148" s="65"/>
      <c r="L148" s="37" t="str">
        <f>Results!C156</f>
        <v>E10</v>
      </c>
      <c r="M148" s="37" t="str">
        <f>Results!B156</f>
        <v>MIMAT0004549</v>
      </c>
      <c r="N148" s="63" t="e">
        <f>LOG(Results!H156,2)</f>
        <v>#DIV/0!</v>
      </c>
      <c r="O148" s="64" t="str">
        <f>Results!I156</f>
        <v>N/A</v>
      </c>
    </row>
    <row r="149" spans="11:15" ht="12.75">
      <c r="K149" s="65"/>
      <c r="L149" s="37" t="str">
        <f>Results!C157</f>
        <v>E11</v>
      </c>
      <c r="M149" s="37" t="str">
        <f>Results!B157</f>
        <v>MIMAT0004658</v>
      </c>
      <c r="N149" s="63" t="e">
        <f>LOG(Results!H157,2)</f>
        <v>#DIV/0!</v>
      </c>
      <c r="O149" s="64" t="str">
        <f>Results!I157</f>
        <v>N/A</v>
      </c>
    </row>
    <row r="150" spans="11:15" ht="12.75">
      <c r="K150" s="65"/>
      <c r="L150" s="37" t="str">
        <f>Results!C158</f>
        <v>E12</v>
      </c>
      <c r="M150" s="37" t="str">
        <f>Results!B158</f>
        <v>MIMAT0004657</v>
      </c>
      <c r="N150" s="63" t="e">
        <f>LOG(Results!H158,2)</f>
        <v>#DIV/0!</v>
      </c>
      <c r="O150" s="64" t="str">
        <f>Results!I158</f>
        <v>N/A</v>
      </c>
    </row>
    <row r="151" spans="11:15" ht="12.75">
      <c r="K151" s="65"/>
      <c r="L151" s="37" t="str">
        <f>Results!C159</f>
        <v>F01</v>
      </c>
      <c r="M151" s="37" t="str">
        <f>Results!B159</f>
        <v>MIMAT0002810</v>
      </c>
      <c r="N151" s="63" t="e">
        <f>LOG(Results!H159,2)</f>
        <v>#DIV/0!</v>
      </c>
      <c r="O151" s="64" t="str">
        <f>Results!I159</f>
        <v>N/A</v>
      </c>
    </row>
    <row r="152" spans="11:15" ht="12.75">
      <c r="K152" s="65"/>
      <c r="L152" s="37" t="str">
        <f>Results!C160</f>
        <v>F02</v>
      </c>
      <c r="M152" s="37" t="str">
        <f>Results!B160</f>
        <v>MIMAT0004493</v>
      </c>
      <c r="N152" s="63" t="e">
        <f>LOG(Results!H160,2)</f>
        <v>#DIV/0!</v>
      </c>
      <c r="O152" s="64" t="str">
        <f>Results!I160</f>
        <v>N/A</v>
      </c>
    </row>
    <row r="153" spans="11:15" ht="12.75">
      <c r="K153" s="65"/>
      <c r="L153" s="37" t="str">
        <f>Results!C161</f>
        <v>F03</v>
      </c>
      <c r="M153" s="37" t="str">
        <f>Results!B161</f>
        <v>MIMAT0004495</v>
      </c>
      <c r="N153" s="63" t="e">
        <f>LOG(Results!H161,2)</f>
        <v>#DIV/0!</v>
      </c>
      <c r="O153" s="64" t="str">
        <f>Results!I161</f>
        <v>N/A</v>
      </c>
    </row>
    <row r="154" spans="11:15" ht="12.75">
      <c r="K154" s="65"/>
      <c r="L154" s="37" t="str">
        <f>Results!C162</f>
        <v>F04</v>
      </c>
      <c r="M154" s="37" t="str">
        <f>Results!B162</f>
        <v>MIMAT0004515</v>
      </c>
      <c r="N154" s="63" t="e">
        <f>LOG(Results!H162,2)</f>
        <v>#DIV/0!</v>
      </c>
      <c r="O154" s="64" t="str">
        <f>Results!I162</f>
        <v>N/A</v>
      </c>
    </row>
    <row r="155" spans="11:15" ht="12.75">
      <c r="K155" s="65"/>
      <c r="L155" s="37" t="str">
        <f>Results!C163</f>
        <v>F05</v>
      </c>
      <c r="M155" s="37" t="str">
        <f>Results!B163</f>
        <v>MIMAT0004673</v>
      </c>
      <c r="N155" s="63" t="e">
        <f>LOG(Results!H163,2)</f>
        <v>#DIV/0!</v>
      </c>
      <c r="O155" s="64" t="str">
        <f>Results!I163</f>
        <v>N/A</v>
      </c>
    </row>
    <row r="156" spans="11:15" ht="12.75">
      <c r="K156" s="65"/>
      <c r="L156" s="37" t="str">
        <f>Results!C164</f>
        <v>F06</v>
      </c>
      <c r="M156" s="37" t="str">
        <f>Results!B164</f>
        <v>MIMAT0004504</v>
      </c>
      <c r="N156" s="63" t="e">
        <f>LOG(Results!H164,2)</f>
        <v>#DIV/0!</v>
      </c>
      <c r="O156" s="64" t="str">
        <f>Results!I164</f>
        <v>N/A</v>
      </c>
    </row>
    <row r="157" spans="11:15" ht="12.75">
      <c r="K157" s="65"/>
      <c r="L157" s="37" t="str">
        <f>Results!C165</f>
        <v>F07</v>
      </c>
      <c r="M157" s="37" t="str">
        <f>Results!B165</f>
        <v>MIMAT0004703</v>
      </c>
      <c r="N157" s="63" t="e">
        <f>LOG(Results!H165,2)</f>
        <v>#DIV/0!</v>
      </c>
      <c r="O157" s="64" t="str">
        <f>Results!I165</f>
        <v>N/A</v>
      </c>
    </row>
    <row r="158" spans="11:15" ht="12.75">
      <c r="K158" s="65"/>
      <c r="L158" s="37" t="str">
        <f>Results!C166</f>
        <v>F08</v>
      </c>
      <c r="M158" s="37" t="str">
        <f>Results!B166</f>
        <v>MIMAT0004768</v>
      </c>
      <c r="N158" s="63" t="e">
        <f>LOG(Results!H166,2)</f>
        <v>#DIV/0!</v>
      </c>
      <c r="O158" s="64" t="str">
        <f>Results!I166</f>
        <v>N/A</v>
      </c>
    </row>
    <row r="159" spans="11:15" ht="12.75">
      <c r="K159" s="65"/>
      <c r="L159" s="37" t="str">
        <f>Results!C167</f>
        <v>F09</v>
      </c>
      <c r="M159" s="37" t="str">
        <f>Results!B167</f>
        <v>MIMAT0000442</v>
      </c>
      <c r="N159" s="63" t="e">
        <f>LOG(Results!H167,2)</f>
        <v>#DIV/0!</v>
      </c>
      <c r="O159" s="64" t="str">
        <f>Results!I167</f>
        <v>N/A</v>
      </c>
    </row>
    <row r="160" spans="11:15" ht="12.75">
      <c r="K160" s="65"/>
      <c r="L160" s="37" t="str">
        <f>Results!C168</f>
        <v>F10</v>
      </c>
      <c r="M160" s="37" t="str">
        <f>Results!B168</f>
        <v>MIMAT0010195</v>
      </c>
      <c r="N160" s="63" t="e">
        <f>LOG(Results!H168,2)</f>
        <v>#DIV/0!</v>
      </c>
      <c r="O160" s="64" t="str">
        <f>Results!I168</f>
        <v>N/A</v>
      </c>
    </row>
    <row r="161" spans="11:15" ht="12.75">
      <c r="K161" s="65"/>
      <c r="L161" s="37" t="str">
        <f>Results!C169</f>
        <v>F11</v>
      </c>
      <c r="M161" s="37" t="str">
        <f>Results!B169</f>
        <v>MIMAT0015072</v>
      </c>
      <c r="N161" s="63" t="e">
        <f>LOG(Results!H169,2)</f>
        <v>#DIV/0!</v>
      </c>
      <c r="O161" s="64" t="str">
        <f>Results!I169</f>
        <v>N/A</v>
      </c>
    </row>
    <row r="162" spans="11:15" ht="12.75">
      <c r="K162" s="65"/>
      <c r="L162" s="37" t="str">
        <f>Results!C170</f>
        <v>F12</v>
      </c>
      <c r="M162" s="37" t="str">
        <f>Results!B170</f>
        <v>MIMAT0004592</v>
      </c>
      <c r="N162" s="63" t="e">
        <f>LOG(Results!H170,2)</f>
        <v>#DIV/0!</v>
      </c>
      <c r="O162" s="64" t="str">
        <f>Results!I170</f>
        <v>N/A</v>
      </c>
    </row>
    <row r="163" spans="11:15" ht="12.75">
      <c r="K163" s="65"/>
      <c r="L163" s="37" t="str">
        <f>Results!C171</f>
        <v>G01</v>
      </c>
      <c r="M163" s="37" t="str">
        <f>Results!B171</f>
        <v>MIMAT0004603</v>
      </c>
      <c r="N163" s="63" t="e">
        <f>LOG(Results!H171,2)</f>
        <v>#DIV/0!</v>
      </c>
      <c r="O163" s="64" t="str">
        <f>Results!I171</f>
        <v>N/A</v>
      </c>
    </row>
    <row r="164" spans="11:15" ht="12.75">
      <c r="K164" s="65"/>
      <c r="L164" s="37" t="str">
        <f>Results!C172</f>
        <v>G02</v>
      </c>
      <c r="M164" s="37" t="str">
        <f>Results!B172</f>
        <v>MIMAT0004598</v>
      </c>
      <c r="N164" s="63" t="e">
        <f>LOG(Results!H172,2)</f>
        <v>#DIV/0!</v>
      </c>
      <c r="O164" s="64" t="str">
        <f>Results!I172</f>
        <v>N/A</v>
      </c>
    </row>
    <row r="165" spans="11:15" ht="12.75">
      <c r="K165" s="65"/>
      <c r="L165" s="37" t="str">
        <f>Results!C173</f>
        <v>G03</v>
      </c>
      <c r="M165" s="37" t="str">
        <f>Results!B173</f>
        <v>MIMAT0004609</v>
      </c>
      <c r="N165" s="63" t="e">
        <f>LOG(Results!H173,2)</f>
        <v>#DIV/0!</v>
      </c>
      <c r="O165" s="64" t="str">
        <f>Results!I173</f>
        <v>N/A</v>
      </c>
    </row>
    <row r="166" spans="11:15" ht="12.75">
      <c r="K166" s="65"/>
      <c r="L166" s="37" t="str">
        <f>Results!C174</f>
        <v>G04</v>
      </c>
      <c r="M166" s="37" t="str">
        <f>Results!B174</f>
        <v>MIMAT0004488</v>
      </c>
      <c r="N166" s="63" t="e">
        <f>LOG(Results!H174,2)</f>
        <v>#DIV/0!</v>
      </c>
      <c r="O166" s="64" t="str">
        <f>Results!I174</f>
        <v>N/A</v>
      </c>
    </row>
    <row r="167" spans="11:15" ht="12.75">
      <c r="K167" s="65"/>
      <c r="L167" s="37" t="str">
        <f>Results!C175</f>
        <v>G05</v>
      </c>
      <c r="M167" s="37" t="str">
        <f>Results!B175</f>
        <v>MIMAT0004489</v>
      </c>
      <c r="N167" s="63" t="e">
        <f>LOG(Results!H175,2)</f>
        <v>#DIV/0!</v>
      </c>
      <c r="O167" s="64" t="str">
        <f>Results!I175</f>
        <v>N/A</v>
      </c>
    </row>
    <row r="168" spans="11:15" ht="12.75">
      <c r="K168" s="65"/>
      <c r="L168" s="37" t="str">
        <f>Results!C176</f>
        <v>G06</v>
      </c>
      <c r="M168" s="37" t="str">
        <f>Results!B176</f>
        <v>MIMAT0000071</v>
      </c>
      <c r="N168" s="63" t="e">
        <f>LOG(Results!H176,2)</f>
        <v>#DIV/0!</v>
      </c>
      <c r="O168" s="64" t="str">
        <f>Results!I176</f>
        <v>N/A</v>
      </c>
    </row>
    <row r="169" spans="11:15" ht="12.75">
      <c r="K169" s="65"/>
      <c r="L169" s="37" t="str">
        <f>Results!C177</f>
        <v>G07</v>
      </c>
      <c r="M169" s="37" t="str">
        <f>Results!B177</f>
        <v>MIMAT0004751</v>
      </c>
      <c r="N169" s="63" t="e">
        <f>LOG(Results!H177,2)</f>
        <v>#DIV/0!</v>
      </c>
      <c r="O169" s="64" t="str">
        <f>Results!I177</f>
        <v>N/A</v>
      </c>
    </row>
    <row r="170" spans="11:15" ht="12.75">
      <c r="K170" s="65"/>
      <c r="L170" s="37" t="str">
        <f>Results!C178</f>
        <v>G08</v>
      </c>
      <c r="M170" s="37" t="str">
        <f>Results!B178</f>
        <v>MIMAT0001618</v>
      </c>
      <c r="N170" s="63" t="e">
        <f>LOG(Results!H178,2)</f>
        <v>#DIV/0!</v>
      </c>
      <c r="O170" s="64" t="str">
        <f>Results!I178</f>
        <v>N/A</v>
      </c>
    </row>
    <row r="171" spans="11:15" ht="12.75">
      <c r="K171" s="65"/>
      <c r="L171" s="37" t="str">
        <f>Results!C179</f>
        <v>G09</v>
      </c>
      <c r="M171" s="37" t="str">
        <f>Results!B179</f>
        <v>MIMAT0004767</v>
      </c>
      <c r="N171" s="63" t="e">
        <f>LOG(Results!H179,2)</f>
        <v>#DIV/0!</v>
      </c>
      <c r="O171" s="64" t="str">
        <f>Results!I179</f>
        <v>N/A</v>
      </c>
    </row>
    <row r="172" spans="11:15" ht="12.75">
      <c r="K172" s="65"/>
      <c r="L172" s="37" t="str">
        <f>Results!C180</f>
        <v>G10</v>
      </c>
      <c r="M172" s="37" t="str">
        <f>Results!B180</f>
        <v>MIMAT0004562</v>
      </c>
      <c r="N172" s="63" t="e">
        <f>LOG(Results!H180,2)</f>
        <v>#DIV/0!</v>
      </c>
      <c r="O172" s="64" t="str">
        <f>Results!I180</f>
        <v>N/A</v>
      </c>
    </row>
    <row r="173" spans="11:15" ht="12.75">
      <c r="K173" s="65"/>
      <c r="L173" s="37" t="str">
        <f>Results!C181</f>
        <v>G11</v>
      </c>
      <c r="M173" s="37" t="str">
        <f>Results!B181</f>
        <v>MIMAT0004490</v>
      </c>
      <c r="N173" s="63" t="e">
        <f>LOG(Results!H181,2)</f>
        <v>#DIV/0!</v>
      </c>
      <c r="O173" s="64" t="str">
        <f>Results!I181</f>
        <v>N/A</v>
      </c>
    </row>
    <row r="174" spans="11:15" ht="12.75">
      <c r="K174" s="65"/>
      <c r="L174" s="37" t="str">
        <f>Results!C182</f>
        <v>G12</v>
      </c>
      <c r="M174" s="37" t="str">
        <f>Results!B182</f>
        <v>MIMAT0004491</v>
      </c>
      <c r="N174" s="63" t="e">
        <f>LOG(Results!H182,2)</f>
        <v>#DIV/0!</v>
      </c>
      <c r="O174" s="64" t="str">
        <f>Results!I182</f>
        <v>N/A</v>
      </c>
    </row>
    <row r="260" ht="12.75" customHeight="1"/>
    <row r="352" ht="12.75" customHeight="1"/>
  </sheetData>
  <mergeCells count="8">
    <mergeCell ref="A1:C1"/>
    <mergeCell ref="F1:H1"/>
    <mergeCell ref="A2:I2"/>
    <mergeCell ref="A3:I3"/>
    <mergeCell ref="A4:I4"/>
    <mergeCell ref="K5:O5"/>
    <mergeCell ref="K7:K90"/>
    <mergeCell ref="K91:K174"/>
  </mergeCells>
  <printOptions/>
  <pageMargins left="0.75" right="0.75" top="1" bottom="1" header="0.5" footer="0.5"/>
  <pageSetup horizontalDpi="600" verticalDpi="600" orientation="portrait"/>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CQ403"/>
  <sheetViews>
    <sheetView workbookViewId="0" topLeftCell="A1">
      <pane xSplit="3" ySplit="3" topLeftCell="D175" activePane="bottomRight" state="frozen"/>
      <selection pane="topRight" activeCell="A1" sqref="A1"/>
      <selection pane="bottomLeft" activeCell="A1" sqref="A1"/>
      <selection pane="bottomRight" activeCell="C183" sqref="C183"/>
    </sheetView>
  </sheetViews>
  <sheetFormatPr defaultColWidth="9.00390625" defaultRowHeight="12.75"/>
  <cols>
    <col min="2" max="2" width="21.00390625" style="4" customWidth="1"/>
    <col min="3" max="3" width="6.7109375" style="5" customWidth="1"/>
    <col min="4" max="13" width="6.7109375" style="4" customWidth="1"/>
    <col min="14" max="14" width="16.8515625" style="4" customWidth="1"/>
    <col min="15" max="65" width="6.7109375" style="4" customWidth="1"/>
    <col min="66" max="66" width="12.28125" style="4" customWidth="1"/>
    <col min="67" max="67" width="15.140625" style="4" customWidth="1"/>
  </cols>
  <sheetData>
    <row r="1" spans="1:87" ht="12.75" customHeight="1">
      <c r="A1" s="6" t="s">
        <v>704</v>
      </c>
      <c r="B1" s="6">
        <v>35</v>
      </c>
      <c r="C1" s="7"/>
      <c r="D1" s="8" t="str">
        <f>CONCATENATE("&gt;",B1," and (N/A or blank) to ",B1)</f>
        <v>&gt;35 and (N/A or blank) to 35</v>
      </c>
      <c r="E1" s="9"/>
      <c r="F1" s="9"/>
      <c r="G1" s="9"/>
      <c r="H1" s="9"/>
      <c r="I1" s="9"/>
      <c r="J1" s="9"/>
      <c r="K1" s="9"/>
      <c r="L1" s="9"/>
      <c r="M1" s="9"/>
      <c r="N1" s="17"/>
      <c r="O1" s="17"/>
      <c r="P1" s="8" t="str">
        <f>CONCATENATE("&gt;",B1," and (N/A or blank) to ",B1)</f>
        <v>&gt;35 and (N/A or blank) to 35</v>
      </c>
      <c r="Q1" s="18"/>
      <c r="R1" s="18"/>
      <c r="S1" s="18"/>
      <c r="T1" s="18"/>
      <c r="U1" s="18"/>
      <c r="V1" s="18"/>
      <c r="W1" s="18"/>
      <c r="X1" s="18"/>
      <c r="Y1" s="18"/>
      <c r="Z1" s="11" t="s">
        <v>705</v>
      </c>
      <c r="AA1" s="19"/>
      <c r="AB1" s="19"/>
      <c r="AC1" s="19"/>
      <c r="AD1" s="19"/>
      <c r="AE1" s="19"/>
      <c r="AF1" s="19"/>
      <c r="AG1" s="19"/>
      <c r="AH1" s="19"/>
      <c r="AI1" s="19"/>
      <c r="AJ1" s="11" t="s">
        <v>705</v>
      </c>
      <c r="AK1" s="19"/>
      <c r="AL1" s="19"/>
      <c r="AM1" s="19"/>
      <c r="AN1" s="19"/>
      <c r="AO1" s="19"/>
      <c r="AP1" s="19"/>
      <c r="AQ1" s="19"/>
      <c r="AR1" s="19"/>
      <c r="AS1" s="28"/>
      <c r="AT1" s="29" t="s">
        <v>706</v>
      </c>
      <c r="AU1" s="30"/>
      <c r="AV1" s="30"/>
      <c r="AW1" s="30"/>
      <c r="AX1" s="30"/>
      <c r="AY1" s="30"/>
      <c r="AZ1" s="30"/>
      <c r="BA1" s="30"/>
      <c r="BB1" s="30"/>
      <c r="BC1" s="30"/>
      <c r="BD1" s="29" t="s">
        <v>706</v>
      </c>
      <c r="BE1" s="30"/>
      <c r="BF1" s="30"/>
      <c r="BG1" s="30"/>
      <c r="BH1" s="30"/>
      <c r="BI1" s="30"/>
      <c r="BJ1" s="30"/>
      <c r="BK1" s="30"/>
      <c r="BL1" s="30"/>
      <c r="BM1" s="30"/>
      <c r="BN1" s="35"/>
      <c r="BO1" s="35"/>
      <c r="BP1" s="29" t="s">
        <v>707</v>
      </c>
      <c r="BQ1" s="30"/>
      <c r="BR1" s="30"/>
      <c r="BS1" s="30"/>
      <c r="BT1" s="30"/>
      <c r="BU1" s="30"/>
      <c r="BV1" s="30"/>
      <c r="BW1" s="30"/>
      <c r="BX1" s="30"/>
      <c r="BY1" s="30"/>
      <c r="BZ1" s="29" t="s">
        <v>707</v>
      </c>
      <c r="CA1" s="30"/>
      <c r="CB1" s="30"/>
      <c r="CC1" s="30"/>
      <c r="CD1" s="30"/>
      <c r="CE1" s="30"/>
      <c r="CF1" s="30"/>
      <c r="CG1" s="30"/>
      <c r="CH1" s="30"/>
      <c r="CI1" s="30"/>
    </row>
    <row r="2" spans="1:87" ht="12.75" customHeight="1">
      <c r="A2" s="10" t="s">
        <v>3</v>
      </c>
      <c r="B2" s="10" t="s">
        <v>631</v>
      </c>
      <c r="C2" s="11" t="s">
        <v>632</v>
      </c>
      <c r="D2" s="8" t="str">
        <f>BN3</f>
        <v>Test Sample</v>
      </c>
      <c r="E2" s="8"/>
      <c r="F2" s="8"/>
      <c r="G2" s="8"/>
      <c r="H2" s="8"/>
      <c r="I2" s="8"/>
      <c r="J2" s="8"/>
      <c r="K2" s="8"/>
      <c r="L2" s="8"/>
      <c r="M2" s="8"/>
      <c r="N2" s="11" t="s">
        <v>631</v>
      </c>
      <c r="O2" s="11" t="s">
        <v>632</v>
      </c>
      <c r="P2" s="8" t="str">
        <f>BO3</f>
        <v>Control Sample</v>
      </c>
      <c r="Q2" s="8"/>
      <c r="R2" s="8"/>
      <c r="S2" s="8"/>
      <c r="T2" s="8"/>
      <c r="U2" s="8"/>
      <c r="V2" s="8"/>
      <c r="W2" s="8"/>
      <c r="X2" s="8"/>
      <c r="Y2" s="8"/>
      <c r="Z2" s="8" t="str">
        <f>BN3</f>
        <v>Test Sample</v>
      </c>
      <c r="AA2" s="8"/>
      <c r="AB2" s="8"/>
      <c r="AC2" s="8"/>
      <c r="AD2" s="8"/>
      <c r="AE2" s="8"/>
      <c r="AF2" s="8"/>
      <c r="AG2" s="8"/>
      <c r="AH2" s="8"/>
      <c r="AI2" s="8"/>
      <c r="AJ2" s="8" t="str">
        <f>BO3</f>
        <v>Control Sample</v>
      </c>
      <c r="AK2" s="8"/>
      <c r="AL2" s="8"/>
      <c r="AM2" s="8"/>
      <c r="AN2" s="8"/>
      <c r="AO2" s="8"/>
      <c r="AP2" s="8"/>
      <c r="AQ2" s="8"/>
      <c r="AR2" s="8"/>
      <c r="AS2" s="31"/>
      <c r="AT2" s="29" t="str">
        <f>D2</f>
        <v>Test Sample</v>
      </c>
      <c r="AU2" s="29"/>
      <c r="AV2" s="29"/>
      <c r="AW2" s="29"/>
      <c r="AX2" s="29"/>
      <c r="AY2" s="29"/>
      <c r="AZ2" s="29"/>
      <c r="BA2" s="29"/>
      <c r="BB2" s="29"/>
      <c r="BC2" s="29"/>
      <c r="BD2" s="29" t="str">
        <f>P2</f>
        <v>Control Sample</v>
      </c>
      <c r="BE2" s="29"/>
      <c r="BF2" s="29"/>
      <c r="BG2" s="29"/>
      <c r="BH2" s="29"/>
      <c r="BI2" s="29"/>
      <c r="BJ2" s="29"/>
      <c r="BK2" s="29"/>
      <c r="BL2" s="29"/>
      <c r="BM2" s="29"/>
      <c r="BN2" s="29" t="s">
        <v>708</v>
      </c>
      <c r="BO2" s="23"/>
      <c r="BP2" s="29" t="str">
        <f>Z2</f>
        <v>Test Sample</v>
      </c>
      <c r="BQ2" s="29"/>
      <c r="BR2" s="29"/>
      <c r="BS2" s="29"/>
      <c r="BT2" s="29"/>
      <c r="BU2" s="29"/>
      <c r="BV2" s="29"/>
      <c r="BW2" s="29"/>
      <c r="BX2" s="29"/>
      <c r="BY2" s="29"/>
      <c r="BZ2" s="29" t="str">
        <f>P2</f>
        <v>Control Sample</v>
      </c>
      <c r="CA2" s="29"/>
      <c r="CB2" s="29"/>
      <c r="CC2" s="29"/>
      <c r="CD2" s="29"/>
      <c r="CE2" s="29"/>
      <c r="CF2" s="29"/>
      <c r="CG2" s="29"/>
      <c r="CH2" s="29"/>
      <c r="CI2" s="29"/>
    </row>
    <row r="3" spans="1:87" ht="12.75">
      <c r="A3" s="11"/>
      <c r="B3" s="11"/>
      <c r="C3" s="11"/>
      <c r="D3" s="12" t="s">
        <v>637</v>
      </c>
      <c r="E3" s="12" t="s">
        <v>638</v>
      </c>
      <c r="F3" s="12" t="s">
        <v>639</v>
      </c>
      <c r="G3" s="12" t="s">
        <v>640</v>
      </c>
      <c r="H3" s="12" t="s">
        <v>641</v>
      </c>
      <c r="I3" s="12" t="s">
        <v>642</v>
      </c>
      <c r="J3" s="12" t="s">
        <v>643</v>
      </c>
      <c r="K3" s="12" t="s">
        <v>644</v>
      </c>
      <c r="L3" s="12" t="s">
        <v>645</v>
      </c>
      <c r="M3" s="12" t="s">
        <v>646</v>
      </c>
      <c r="N3" s="11"/>
      <c r="O3" s="11"/>
      <c r="P3" s="12" t="s">
        <v>637</v>
      </c>
      <c r="Q3" s="12" t="s">
        <v>638</v>
      </c>
      <c r="R3" s="12" t="s">
        <v>639</v>
      </c>
      <c r="S3" s="12" t="s">
        <v>640</v>
      </c>
      <c r="T3" s="12" t="s">
        <v>641</v>
      </c>
      <c r="U3" s="12" t="s">
        <v>642</v>
      </c>
      <c r="V3" s="12" t="s">
        <v>643</v>
      </c>
      <c r="W3" s="12" t="s">
        <v>644</v>
      </c>
      <c r="X3" s="12" t="s">
        <v>645</v>
      </c>
      <c r="Y3" s="12" t="s">
        <v>646</v>
      </c>
      <c r="Z3" s="12" t="s">
        <v>637</v>
      </c>
      <c r="AA3" s="12" t="s">
        <v>638</v>
      </c>
      <c r="AB3" s="12" t="s">
        <v>639</v>
      </c>
      <c r="AC3" s="12" t="s">
        <v>640</v>
      </c>
      <c r="AD3" s="12" t="s">
        <v>641</v>
      </c>
      <c r="AE3" s="12" t="s">
        <v>642</v>
      </c>
      <c r="AF3" s="12" t="s">
        <v>643</v>
      </c>
      <c r="AG3" s="12" t="s">
        <v>644</v>
      </c>
      <c r="AH3" s="12" t="s">
        <v>645</v>
      </c>
      <c r="AI3" s="12" t="s">
        <v>646</v>
      </c>
      <c r="AJ3" s="12" t="s">
        <v>637</v>
      </c>
      <c r="AK3" s="12" t="s">
        <v>638</v>
      </c>
      <c r="AL3" s="12" t="s">
        <v>639</v>
      </c>
      <c r="AM3" s="12" t="s">
        <v>640</v>
      </c>
      <c r="AN3" s="12" t="s">
        <v>641</v>
      </c>
      <c r="AO3" s="12" t="s">
        <v>642</v>
      </c>
      <c r="AP3" s="12" t="s">
        <v>643</v>
      </c>
      <c r="AQ3" s="12" t="s">
        <v>644</v>
      </c>
      <c r="AR3" s="12" t="s">
        <v>645</v>
      </c>
      <c r="AS3" s="32" t="s">
        <v>646</v>
      </c>
      <c r="AT3" s="33" t="s">
        <v>637</v>
      </c>
      <c r="AU3" s="33" t="s">
        <v>638</v>
      </c>
      <c r="AV3" s="33" t="s">
        <v>639</v>
      </c>
      <c r="AW3" s="33" t="s">
        <v>640</v>
      </c>
      <c r="AX3" s="33" t="s">
        <v>641</v>
      </c>
      <c r="AY3" s="33" t="s">
        <v>642</v>
      </c>
      <c r="AZ3" s="33" t="s">
        <v>643</v>
      </c>
      <c r="BA3" s="33" t="s">
        <v>644</v>
      </c>
      <c r="BB3" s="33" t="s">
        <v>645</v>
      </c>
      <c r="BC3" s="33" t="s">
        <v>646</v>
      </c>
      <c r="BD3" s="33" t="s">
        <v>637</v>
      </c>
      <c r="BE3" s="33" t="s">
        <v>638</v>
      </c>
      <c r="BF3" s="33" t="s">
        <v>639</v>
      </c>
      <c r="BG3" s="33" t="s">
        <v>640</v>
      </c>
      <c r="BH3" s="33" t="s">
        <v>641</v>
      </c>
      <c r="BI3" s="33" t="s">
        <v>642</v>
      </c>
      <c r="BJ3" s="33" t="s">
        <v>643</v>
      </c>
      <c r="BK3" s="33" t="s">
        <v>644</v>
      </c>
      <c r="BL3" s="33" t="s">
        <v>645</v>
      </c>
      <c r="BM3" s="33" t="s">
        <v>646</v>
      </c>
      <c r="BN3" s="29" t="str">
        <f>Results!D2</f>
        <v>Test Sample</v>
      </c>
      <c r="BO3" s="29" t="str">
        <f>Results!E2</f>
        <v>Control Sample</v>
      </c>
      <c r="BP3" s="33" t="s">
        <v>637</v>
      </c>
      <c r="BQ3" s="33" t="s">
        <v>638</v>
      </c>
      <c r="BR3" s="33" t="s">
        <v>639</v>
      </c>
      <c r="BS3" s="33" t="s">
        <v>640</v>
      </c>
      <c r="BT3" s="33" t="s">
        <v>641</v>
      </c>
      <c r="BU3" s="33" t="s">
        <v>642</v>
      </c>
      <c r="BV3" s="33" t="s">
        <v>643</v>
      </c>
      <c r="BW3" s="33" t="s">
        <v>644</v>
      </c>
      <c r="BX3" s="33" t="s">
        <v>645</v>
      </c>
      <c r="BY3" s="33" t="s">
        <v>646</v>
      </c>
      <c r="BZ3" s="33" t="s">
        <v>637</v>
      </c>
      <c r="CA3" s="33" t="s">
        <v>638</v>
      </c>
      <c r="CB3" s="33" t="s">
        <v>639</v>
      </c>
      <c r="CC3" s="33" t="s">
        <v>640</v>
      </c>
      <c r="CD3" s="33" t="s">
        <v>641</v>
      </c>
      <c r="CE3" s="33" t="s">
        <v>642</v>
      </c>
      <c r="CF3" s="33" t="s">
        <v>643</v>
      </c>
      <c r="CG3" s="33" t="s">
        <v>644</v>
      </c>
      <c r="CH3" s="33" t="s">
        <v>645</v>
      </c>
      <c r="CI3" s="33" t="s">
        <v>646</v>
      </c>
    </row>
    <row r="4" spans="1:87" ht="12.75">
      <c r="A4" s="13" t="s">
        <v>8</v>
      </c>
      <c r="B4" s="14" t="str">
        <f>'Gene Table'!D3</f>
        <v>MIMAT0000416</v>
      </c>
      <c r="C4" s="14" t="s">
        <v>9</v>
      </c>
      <c r="D4" s="15" t="str">
        <f>IF(SUM('Test Sample Data'!D$3:D$98)&gt;10,IF(AND(ISNUMBER('Test Sample Data'!D3),'Test Sample Data'!D3&lt;$B$1,'Test Sample Data'!D3&gt;0),'Test Sample Data'!D3,$B$1),"")</f>
        <v/>
      </c>
      <c r="E4" s="15" t="str">
        <f>IF(SUM('Test Sample Data'!E$3:E$98)&gt;10,IF(AND(ISNUMBER('Test Sample Data'!E3),'Test Sample Data'!E3&lt;$B$1,'Test Sample Data'!E3&gt;0),'Test Sample Data'!E3,$B$1),"")</f>
        <v/>
      </c>
      <c r="F4" s="15" t="str">
        <f>IF(SUM('Test Sample Data'!F$3:F$98)&gt;10,IF(AND(ISNUMBER('Test Sample Data'!F3),'Test Sample Data'!F3&lt;$B$1,'Test Sample Data'!F3&gt;0),'Test Sample Data'!F3,$B$1),"")</f>
        <v/>
      </c>
      <c r="G4" s="15" t="str">
        <f>IF(SUM('Test Sample Data'!G$3:G$98)&gt;10,IF(AND(ISNUMBER('Test Sample Data'!G3),'Test Sample Data'!G3&lt;$B$1,'Test Sample Data'!G3&gt;0),'Test Sample Data'!G3,$B$1),"")</f>
        <v/>
      </c>
      <c r="H4" s="15" t="str">
        <f>IF(SUM('Test Sample Data'!H$3:H$98)&gt;10,IF(AND(ISNUMBER('Test Sample Data'!H3),'Test Sample Data'!H3&lt;$B$1,'Test Sample Data'!H3&gt;0),'Test Sample Data'!H3,$B$1),"")</f>
        <v/>
      </c>
      <c r="I4" s="15" t="str">
        <f>IF(SUM('Test Sample Data'!I$3:I$98)&gt;10,IF(AND(ISNUMBER('Test Sample Data'!I3),'Test Sample Data'!I3&lt;$B$1,'Test Sample Data'!I3&gt;0),'Test Sample Data'!I3,$B$1),"")</f>
        <v/>
      </c>
      <c r="J4" s="15" t="str">
        <f>IF(SUM('Test Sample Data'!J$3:J$98)&gt;10,IF(AND(ISNUMBER('Test Sample Data'!J3),'Test Sample Data'!J3&lt;$B$1,'Test Sample Data'!J3&gt;0),'Test Sample Data'!J3,$B$1),"")</f>
        <v/>
      </c>
      <c r="K4" s="15" t="str">
        <f>IF(SUM('Test Sample Data'!K$3:K$98)&gt;10,IF(AND(ISNUMBER('Test Sample Data'!K3),'Test Sample Data'!K3&lt;$B$1,'Test Sample Data'!K3&gt;0),'Test Sample Data'!K3,$B$1),"")</f>
        <v/>
      </c>
      <c r="L4" s="15" t="str">
        <f>IF(SUM('Test Sample Data'!L$3:L$98)&gt;10,IF(AND(ISNUMBER('Test Sample Data'!L3),'Test Sample Data'!L3&lt;$B$1,'Test Sample Data'!L3&gt;0),'Test Sample Data'!L3,$B$1),"")</f>
        <v/>
      </c>
      <c r="M4" s="15" t="str">
        <f>IF(SUM('Test Sample Data'!M$3:M$98)&gt;10,IF(AND(ISNUMBER('Test Sample Data'!M3),'Test Sample Data'!M3&lt;$B$1,'Test Sample Data'!M3&gt;0),'Test Sample Data'!M3,$B$1),"")</f>
        <v/>
      </c>
      <c r="N4" s="15" t="str">
        <f>'Gene Table'!D3</f>
        <v>MIMAT0000416</v>
      </c>
      <c r="O4" s="14" t="s">
        <v>9</v>
      </c>
      <c r="P4" s="15" t="str">
        <f>IF(SUM('Control Sample Data'!D$3:D$98)&gt;10,IF(AND(ISNUMBER('Control Sample Data'!D3),'Control Sample Data'!D3&lt;$B$1,'Control Sample Data'!D3&gt;0),'Control Sample Data'!D3,$B$1),"")</f>
        <v/>
      </c>
      <c r="Q4" s="15" t="str">
        <f>IF(SUM('Control Sample Data'!E$3:E$98)&gt;10,IF(AND(ISNUMBER('Control Sample Data'!E3),'Control Sample Data'!E3&lt;$B$1,'Control Sample Data'!E3&gt;0),'Control Sample Data'!E3,$B$1),"")</f>
        <v/>
      </c>
      <c r="R4" s="15" t="str">
        <f>IF(SUM('Control Sample Data'!F$3:F$98)&gt;10,IF(AND(ISNUMBER('Control Sample Data'!F3),'Control Sample Data'!F3&lt;$B$1,'Control Sample Data'!F3&gt;0),'Control Sample Data'!F3,$B$1),"")</f>
        <v/>
      </c>
      <c r="S4" s="15" t="str">
        <f>IF(SUM('Control Sample Data'!G$3:G$98)&gt;10,IF(AND(ISNUMBER('Control Sample Data'!G3),'Control Sample Data'!G3&lt;$B$1,'Control Sample Data'!G3&gt;0),'Control Sample Data'!G3,$B$1),"")</f>
        <v/>
      </c>
      <c r="T4" s="15" t="str">
        <f>IF(SUM('Control Sample Data'!H$3:H$98)&gt;10,IF(AND(ISNUMBER('Control Sample Data'!H3),'Control Sample Data'!H3&lt;$B$1,'Control Sample Data'!H3&gt;0),'Control Sample Data'!H3,$B$1),"")</f>
        <v/>
      </c>
      <c r="U4" s="15" t="str">
        <f>IF(SUM('Control Sample Data'!I$3:I$98)&gt;10,IF(AND(ISNUMBER('Control Sample Data'!I3),'Control Sample Data'!I3&lt;$B$1,'Control Sample Data'!I3&gt;0),'Control Sample Data'!I3,$B$1),"")</f>
        <v/>
      </c>
      <c r="V4" s="15" t="str">
        <f>IF(SUM('Control Sample Data'!J$3:J$98)&gt;10,IF(AND(ISNUMBER('Control Sample Data'!J3),'Control Sample Data'!J3&lt;$B$1,'Control Sample Data'!J3&gt;0),'Control Sample Data'!J3,$B$1),"")</f>
        <v/>
      </c>
      <c r="W4" s="15" t="str">
        <f>IF(SUM('Control Sample Data'!K$3:K$98)&gt;10,IF(AND(ISNUMBER('Control Sample Data'!K3),'Control Sample Data'!K3&lt;$B$1,'Control Sample Data'!K3&gt;0),'Control Sample Data'!K3,$B$1),"")</f>
        <v/>
      </c>
      <c r="X4" s="15" t="str">
        <f>IF(SUM('Control Sample Data'!L$3:L$98)&gt;10,IF(AND(ISNUMBER('Control Sample Data'!L3),'Control Sample Data'!L3&lt;$B$1,'Control Sample Data'!L3&gt;0),'Control Sample Data'!L3,$B$1),"")</f>
        <v/>
      </c>
      <c r="Y4" s="15" t="str">
        <f>IF(SUM('Control Sample Data'!M$3:M$98)&gt;10,IF(AND(ISNUMBER('Control Sample Data'!M3),'Control Sample Data'!M3&lt;$B$1,'Control Sample Data'!M3&gt;0),'Control Sample Data'!M3,$B$1),"")</f>
        <v/>
      </c>
      <c r="Z4" s="20" t="str">
        <f>IF(ISERROR(VLOOKUP('Choose Housekeeping Genes'!$C3,Calculations!$C$4:$M$99,2,0)),"",VLOOKUP('Choose Housekeeping Genes'!$C3,Calculations!$C$4:$M$99,2,0))</f>
        <v/>
      </c>
      <c r="AA4" s="20" t="str">
        <f>IF(ISERROR(VLOOKUP('Choose Housekeeping Genes'!$C3,Calculations!$C$4:$M$99,3,0)),"",VLOOKUP('Choose Housekeeping Genes'!$C3,Calculations!$C$4:$M$99,3,0))</f>
        <v/>
      </c>
      <c r="AB4" s="20" t="str">
        <f>IF(ISERROR(VLOOKUP('Choose Housekeeping Genes'!$C3,Calculations!$C$4:$M$99,4,0)),"",VLOOKUP('Choose Housekeeping Genes'!$C3,Calculations!$C$4:$M$99,4,0))</f>
        <v/>
      </c>
      <c r="AC4" s="20" t="str">
        <f>IF(ISERROR(VLOOKUP('Choose Housekeeping Genes'!$C3,Calculations!$C$4:$M$99,5,0)),"",VLOOKUP('Choose Housekeeping Genes'!$C3,Calculations!$C$4:$M$99,5,0))</f>
        <v/>
      </c>
      <c r="AD4" s="20" t="str">
        <f>IF(ISERROR(VLOOKUP('Choose Housekeeping Genes'!$C3,Calculations!$C$4:$M$99,6,0)),"",VLOOKUP('Choose Housekeeping Genes'!$C3,Calculations!$C$4:$M$99,6,0))</f>
        <v/>
      </c>
      <c r="AE4" s="20" t="str">
        <f>IF(ISERROR(VLOOKUP('Choose Housekeeping Genes'!$C3,Calculations!$C$4:$M$99,7,0)),"",VLOOKUP('Choose Housekeeping Genes'!$C3,Calculations!$C$4:$M$99,7,0))</f>
        <v/>
      </c>
      <c r="AF4" s="20" t="str">
        <f>IF(ISERROR(VLOOKUP('Choose Housekeeping Genes'!$C3,Calculations!$C$4:$M$99,8,0)),"",VLOOKUP('Choose Housekeeping Genes'!$C3,Calculations!$C$4:$M$99,8,0))</f>
        <v/>
      </c>
      <c r="AG4" s="20" t="str">
        <f>IF(ISERROR(VLOOKUP('Choose Housekeeping Genes'!$C3,Calculations!$C$4:$M$99,9,0)),"",VLOOKUP('Choose Housekeeping Genes'!$C3,Calculations!$C$4:$M$99,9,0))</f>
        <v/>
      </c>
      <c r="AH4" s="20" t="str">
        <f>IF(ISERROR(VLOOKUP('Choose Housekeeping Genes'!$C3,Calculations!$C$4:$M$99,10,0)),"",VLOOKUP('Choose Housekeeping Genes'!$C3,Calculations!$C$4:$M$99,10,0))</f>
        <v/>
      </c>
      <c r="AI4" s="20" t="str">
        <f>IF(ISERROR(VLOOKUP('Choose Housekeeping Genes'!$C3,Calculations!$C$4:$M$99,11,0)),"",VLOOKUP('Choose Housekeeping Genes'!$C3,Calculations!$C$4:$M$99,11,0))</f>
        <v/>
      </c>
      <c r="AJ4" s="20" t="str">
        <f>IF(ISERROR(VLOOKUP('Choose Housekeeping Genes'!$C3,Calculations!$C$4:$Y$99,14,0)),"",VLOOKUP('Choose Housekeeping Genes'!$C3,Calculations!$C$4:$Y$99,14,0))</f>
        <v/>
      </c>
      <c r="AK4" s="20" t="str">
        <f>IF(ISERROR(VLOOKUP('Choose Housekeeping Genes'!$C3,Calculations!$C$4:$Y$99,15,0)),"",VLOOKUP('Choose Housekeeping Genes'!$C3,Calculations!$C$4:$Y$99,15,0))</f>
        <v/>
      </c>
      <c r="AL4" s="20" t="str">
        <f>IF(ISERROR(VLOOKUP('Choose Housekeeping Genes'!$C3,Calculations!$C$4:$Y$99,16,0)),"",VLOOKUP('Choose Housekeeping Genes'!$C3,Calculations!$C$4:$Y$99,16,0))</f>
        <v/>
      </c>
      <c r="AM4" s="20" t="str">
        <f>IF(ISERROR(VLOOKUP('Choose Housekeeping Genes'!$C3,Calculations!$C$4:$Y$99,17,0)),"",VLOOKUP('Choose Housekeeping Genes'!$C3,Calculations!$C$4:$Y$99,17,0))</f>
        <v/>
      </c>
      <c r="AN4" s="20" t="str">
        <f>IF(ISERROR(VLOOKUP('Choose Housekeeping Genes'!$C3,Calculations!$C$4:$Y$99,18,0)),"",VLOOKUP('Choose Housekeeping Genes'!$C3,Calculations!$C$4:$Y$99,18,0))</f>
        <v/>
      </c>
      <c r="AO4" s="20" t="str">
        <f>IF(ISERROR(VLOOKUP('Choose Housekeeping Genes'!$C3,Calculations!$C$4:$Y$99,19,0)),"",VLOOKUP('Choose Housekeeping Genes'!$C3,Calculations!$C$4:$Y$99,19,0))</f>
        <v/>
      </c>
      <c r="AP4" s="20" t="str">
        <f>IF(ISERROR(VLOOKUP('Choose Housekeeping Genes'!$C3,Calculations!$C$4:$Y$99,20,0)),"",VLOOKUP('Choose Housekeeping Genes'!$C3,Calculations!$C$4:$Y$99,20,0))</f>
        <v/>
      </c>
      <c r="AQ4" s="20" t="str">
        <f>IF(ISERROR(VLOOKUP('Choose Housekeeping Genes'!$C3,Calculations!$C$4:$Y$99,21,0)),"",VLOOKUP('Choose Housekeeping Genes'!$C3,Calculations!$C$4:$Y$99,21,0))</f>
        <v/>
      </c>
      <c r="AR4" s="20" t="str">
        <f>IF(ISERROR(VLOOKUP('Choose Housekeeping Genes'!$C3,Calculations!$C$4:$Y$99,22,0)),"",VLOOKUP('Choose Housekeeping Genes'!$C3,Calculations!$C$4:$Y$99,22,0))</f>
        <v/>
      </c>
      <c r="AS4" s="20" t="str">
        <f>IF(ISERROR(VLOOKUP('Choose Housekeeping Genes'!$C3,Calculations!$C$4:$Y$99,23,0)),"",VLOOKUP('Choose Housekeeping Genes'!$C3,Calculations!$C$4:$Y$99,23,0))</f>
        <v/>
      </c>
      <c r="AT4" s="34" t="str">
        <f aca="true" t="shared" si="0" ref="AT4:AT35">IF(ISERROR(D4-Z$26),"",D4-Z$26)</f>
        <v/>
      </c>
      <c r="AU4" s="34" t="str">
        <f aca="true" t="shared" si="1" ref="AU4:AU35">IF(ISERROR(E4-AA$26),"",E4-AA$26)</f>
        <v/>
      </c>
      <c r="AV4" s="34" t="str">
        <f aca="true" t="shared" si="2" ref="AV4:AV35">IF(ISERROR(F4-AB$26),"",F4-AB$26)</f>
        <v/>
      </c>
      <c r="AW4" s="34" t="str">
        <f aca="true" t="shared" si="3" ref="AW4:AW35">IF(ISERROR(G4-AC$26),"",G4-AC$26)</f>
        <v/>
      </c>
      <c r="AX4" s="34" t="str">
        <f aca="true" t="shared" si="4" ref="AX4:AX35">IF(ISERROR(H4-AD$26),"",H4-AD$26)</f>
        <v/>
      </c>
      <c r="AY4" s="34" t="str">
        <f aca="true" t="shared" si="5" ref="AY4:AY35">IF(ISERROR(I4-AE$26),"",I4-AE$26)</f>
        <v/>
      </c>
      <c r="AZ4" s="34" t="str">
        <f aca="true" t="shared" si="6" ref="AZ4:AZ35">IF(ISERROR(J4-AF$26),"",J4-AF$26)</f>
        <v/>
      </c>
      <c r="BA4" s="34" t="str">
        <f aca="true" t="shared" si="7" ref="BA4:BA35">IF(ISERROR(K4-AG$26),"",K4-AG$26)</f>
        <v/>
      </c>
      <c r="BB4" s="34" t="str">
        <f aca="true" t="shared" si="8" ref="BB4:BB35">IF(ISERROR(L4-AH$26),"",L4-AH$26)</f>
        <v/>
      </c>
      <c r="BC4" s="34" t="str">
        <f aca="true" t="shared" si="9" ref="BC4:BC35">IF(ISERROR(M4-AI$26),"",M4-AI$26)</f>
        <v/>
      </c>
      <c r="BD4" s="34" t="str">
        <f aca="true" t="shared" si="10" ref="BD4:BD35">IF(ISERROR(P4-AJ$26),"",P4-AJ$26)</f>
        <v/>
      </c>
      <c r="BE4" s="34" t="str">
        <f aca="true" t="shared" si="11" ref="BE4:BE35">IF(ISERROR(Q4-AK$26),"",Q4-AK$26)</f>
        <v/>
      </c>
      <c r="BF4" s="34" t="str">
        <f aca="true" t="shared" si="12" ref="BF4:BF35">IF(ISERROR(R4-AL$26),"",R4-AL$26)</f>
        <v/>
      </c>
      <c r="BG4" s="34" t="str">
        <f aca="true" t="shared" si="13" ref="BG4:BG35">IF(ISERROR(S4-AM$26),"",S4-AM$26)</f>
        <v/>
      </c>
      <c r="BH4" s="34" t="str">
        <f aca="true" t="shared" si="14" ref="BH4:BH35">IF(ISERROR(T4-AN$26),"",T4-AN$26)</f>
        <v/>
      </c>
      <c r="BI4" s="34" t="str">
        <f aca="true" t="shared" si="15" ref="BI4:BI35">IF(ISERROR(U4-AO$26),"",U4-AO$26)</f>
        <v/>
      </c>
      <c r="BJ4" s="34" t="str">
        <f aca="true" t="shared" si="16" ref="BJ4:BJ35">IF(ISERROR(V4-AP$26),"",V4-AP$26)</f>
        <v/>
      </c>
      <c r="BK4" s="34" t="str">
        <f aca="true" t="shared" si="17" ref="BK4:BK35">IF(ISERROR(W4-AQ$26),"",W4-AQ$26)</f>
        <v/>
      </c>
      <c r="BL4" s="34" t="str">
        <f aca="true" t="shared" si="18" ref="BL4:BL35">IF(ISERROR(X4-AR$26),"",X4-AR$26)</f>
        <v/>
      </c>
      <c r="BM4" s="34" t="str">
        <f aca="true" t="shared" si="19" ref="BM4:BM35">IF(ISERROR(Y4-AS$26),"",Y4-AS$26)</f>
        <v/>
      </c>
      <c r="BN4" s="36" t="e">
        <f>AVERAGE(AT4:BC4)</f>
        <v>#DIV/0!</v>
      </c>
      <c r="BO4" s="36" t="e">
        <f>AVERAGE(BD4:BM4)</f>
        <v>#DIV/0!</v>
      </c>
      <c r="BP4" s="37" t="str">
        <f>IF(ISNUMBER(AT4),POWER(2,-AT4),"")</f>
        <v/>
      </c>
      <c r="BQ4" s="37" t="str">
        <f aca="true" t="shared" si="20" ref="BQ4:CI4">IF(ISNUMBER(AU4),POWER(2,-AU4),"")</f>
        <v/>
      </c>
      <c r="BR4" s="37" t="str">
        <f t="shared" si="20"/>
        <v/>
      </c>
      <c r="BS4" s="37" t="str">
        <f t="shared" si="20"/>
        <v/>
      </c>
      <c r="BT4" s="37" t="str">
        <f t="shared" si="20"/>
        <v/>
      </c>
      <c r="BU4" s="37" t="str">
        <f t="shared" si="20"/>
        <v/>
      </c>
      <c r="BV4" s="37" t="str">
        <f t="shared" si="20"/>
        <v/>
      </c>
      <c r="BW4" s="37" t="str">
        <f t="shared" si="20"/>
        <v/>
      </c>
      <c r="BX4" s="37" t="str">
        <f t="shared" si="20"/>
        <v/>
      </c>
      <c r="BY4" s="37" t="str">
        <f t="shared" si="20"/>
        <v/>
      </c>
      <c r="BZ4" s="37" t="str">
        <f t="shared" si="20"/>
        <v/>
      </c>
      <c r="CA4" s="37" t="str">
        <f t="shared" si="20"/>
        <v/>
      </c>
      <c r="CB4" s="37" t="str">
        <f t="shared" si="20"/>
        <v/>
      </c>
      <c r="CC4" s="37" t="str">
        <f t="shared" si="20"/>
        <v/>
      </c>
      <c r="CD4" s="37" t="str">
        <f t="shared" si="20"/>
        <v/>
      </c>
      <c r="CE4" s="37" t="str">
        <f t="shared" si="20"/>
        <v/>
      </c>
      <c r="CF4" s="37" t="str">
        <f t="shared" si="20"/>
        <v/>
      </c>
      <c r="CG4" s="37" t="str">
        <f t="shared" si="20"/>
        <v/>
      </c>
      <c r="CH4" s="37" t="str">
        <f t="shared" si="20"/>
        <v/>
      </c>
      <c r="CI4" s="37" t="str">
        <f t="shared" si="20"/>
        <v/>
      </c>
    </row>
    <row r="5" spans="1:87" ht="12.75">
      <c r="A5" s="16"/>
      <c r="B5" s="14" t="str">
        <f>'Gene Table'!D4</f>
        <v>MIMAT0000099</v>
      </c>
      <c r="C5" s="14" t="s">
        <v>13</v>
      </c>
      <c r="D5" s="15" t="str">
        <f>IF(SUM('Test Sample Data'!D$3:D$98)&gt;10,IF(AND(ISNUMBER('Test Sample Data'!D4),'Test Sample Data'!D4&lt;$B$1,'Test Sample Data'!D4&gt;0),'Test Sample Data'!D4,$B$1),"")</f>
        <v/>
      </c>
      <c r="E5" s="15" t="str">
        <f>IF(SUM('Test Sample Data'!E$3:E$98)&gt;10,IF(AND(ISNUMBER('Test Sample Data'!E4),'Test Sample Data'!E4&lt;$B$1,'Test Sample Data'!E4&gt;0),'Test Sample Data'!E4,$B$1),"")</f>
        <v/>
      </c>
      <c r="F5" s="15" t="str">
        <f>IF(SUM('Test Sample Data'!F$3:F$98)&gt;10,IF(AND(ISNUMBER('Test Sample Data'!F4),'Test Sample Data'!F4&lt;$B$1,'Test Sample Data'!F4&gt;0),'Test Sample Data'!F4,$B$1),"")</f>
        <v/>
      </c>
      <c r="G5" s="15" t="str">
        <f>IF(SUM('Test Sample Data'!G$3:G$98)&gt;10,IF(AND(ISNUMBER('Test Sample Data'!G4),'Test Sample Data'!G4&lt;$B$1,'Test Sample Data'!G4&gt;0),'Test Sample Data'!G4,$B$1),"")</f>
        <v/>
      </c>
      <c r="H5" s="15" t="str">
        <f>IF(SUM('Test Sample Data'!H$3:H$98)&gt;10,IF(AND(ISNUMBER('Test Sample Data'!H4),'Test Sample Data'!H4&lt;$B$1,'Test Sample Data'!H4&gt;0),'Test Sample Data'!H4,$B$1),"")</f>
        <v/>
      </c>
      <c r="I5" s="15" t="str">
        <f>IF(SUM('Test Sample Data'!I$3:I$98)&gt;10,IF(AND(ISNUMBER('Test Sample Data'!I4),'Test Sample Data'!I4&lt;$B$1,'Test Sample Data'!I4&gt;0),'Test Sample Data'!I4,$B$1),"")</f>
        <v/>
      </c>
      <c r="J5" s="15" t="str">
        <f>IF(SUM('Test Sample Data'!J$3:J$98)&gt;10,IF(AND(ISNUMBER('Test Sample Data'!J4),'Test Sample Data'!J4&lt;$B$1,'Test Sample Data'!J4&gt;0),'Test Sample Data'!J4,$B$1),"")</f>
        <v/>
      </c>
      <c r="K5" s="15" t="str">
        <f>IF(SUM('Test Sample Data'!K$3:K$98)&gt;10,IF(AND(ISNUMBER('Test Sample Data'!K4),'Test Sample Data'!K4&lt;$B$1,'Test Sample Data'!K4&gt;0),'Test Sample Data'!K4,$B$1),"")</f>
        <v/>
      </c>
      <c r="L5" s="15" t="str">
        <f>IF(SUM('Test Sample Data'!L$3:L$98)&gt;10,IF(AND(ISNUMBER('Test Sample Data'!L4),'Test Sample Data'!L4&lt;$B$1,'Test Sample Data'!L4&gt;0),'Test Sample Data'!L4,$B$1),"")</f>
        <v/>
      </c>
      <c r="M5" s="15" t="str">
        <f>IF(SUM('Test Sample Data'!M$3:M$98)&gt;10,IF(AND(ISNUMBER('Test Sample Data'!M4),'Test Sample Data'!M4&lt;$B$1,'Test Sample Data'!M4&gt;0),'Test Sample Data'!M4,$B$1),"")</f>
        <v/>
      </c>
      <c r="N5" s="15" t="str">
        <f>'Gene Table'!D4</f>
        <v>MIMAT0000099</v>
      </c>
      <c r="O5" s="14" t="s">
        <v>13</v>
      </c>
      <c r="P5" s="15" t="str">
        <f>IF(SUM('Control Sample Data'!D$3:D$98)&gt;10,IF(AND(ISNUMBER('Control Sample Data'!D4),'Control Sample Data'!D4&lt;$B$1,'Control Sample Data'!D4&gt;0),'Control Sample Data'!D4,$B$1),"")</f>
        <v/>
      </c>
      <c r="Q5" s="15" t="str">
        <f>IF(SUM('Control Sample Data'!E$3:E$98)&gt;10,IF(AND(ISNUMBER('Control Sample Data'!E4),'Control Sample Data'!E4&lt;$B$1,'Control Sample Data'!E4&gt;0),'Control Sample Data'!E4,$B$1),"")</f>
        <v/>
      </c>
      <c r="R5" s="15" t="str">
        <f>IF(SUM('Control Sample Data'!F$3:F$98)&gt;10,IF(AND(ISNUMBER('Control Sample Data'!F4),'Control Sample Data'!F4&lt;$B$1,'Control Sample Data'!F4&gt;0),'Control Sample Data'!F4,$B$1),"")</f>
        <v/>
      </c>
      <c r="S5" s="15" t="str">
        <f>IF(SUM('Control Sample Data'!G$3:G$98)&gt;10,IF(AND(ISNUMBER('Control Sample Data'!G4),'Control Sample Data'!G4&lt;$B$1,'Control Sample Data'!G4&gt;0),'Control Sample Data'!G4,$B$1),"")</f>
        <v/>
      </c>
      <c r="T5" s="15" t="str">
        <f>IF(SUM('Control Sample Data'!H$3:H$98)&gt;10,IF(AND(ISNUMBER('Control Sample Data'!H4),'Control Sample Data'!H4&lt;$B$1,'Control Sample Data'!H4&gt;0),'Control Sample Data'!H4,$B$1),"")</f>
        <v/>
      </c>
      <c r="U5" s="15" t="str">
        <f>IF(SUM('Control Sample Data'!I$3:I$98)&gt;10,IF(AND(ISNUMBER('Control Sample Data'!I4),'Control Sample Data'!I4&lt;$B$1,'Control Sample Data'!I4&gt;0),'Control Sample Data'!I4,$B$1),"")</f>
        <v/>
      </c>
      <c r="V5" s="15" t="str">
        <f>IF(SUM('Control Sample Data'!J$3:J$98)&gt;10,IF(AND(ISNUMBER('Control Sample Data'!J4),'Control Sample Data'!J4&lt;$B$1,'Control Sample Data'!J4&gt;0),'Control Sample Data'!J4,$B$1),"")</f>
        <v/>
      </c>
      <c r="W5" s="15" t="str">
        <f>IF(SUM('Control Sample Data'!K$3:K$98)&gt;10,IF(AND(ISNUMBER('Control Sample Data'!K4),'Control Sample Data'!K4&lt;$B$1,'Control Sample Data'!K4&gt;0),'Control Sample Data'!K4,$B$1),"")</f>
        <v/>
      </c>
      <c r="X5" s="15" t="str">
        <f>IF(SUM('Control Sample Data'!L$3:L$98)&gt;10,IF(AND(ISNUMBER('Control Sample Data'!L4),'Control Sample Data'!L4&lt;$B$1,'Control Sample Data'!L4&gt;0),'Control Sample Data'!L4,$B$1),"")</f>
        <v/>
      </c>
      <c r="Y5" s="15" t="str">
        <f>IF(SUM('Control Sample Data'!M$3:M$98)&gt;10,IF(AND(ISNUMBER('Control Sample Data'!M4),'Control Sample Data'!M4&lt;$B$1,'Control Sample Data'!M4&gt;0),'Control Sample Data'!M4,$B$1),"")</f>
        <v/>
      </c>
      <c r="Z5" s="20" t="str">
        <f>IF(ISERROR(VLOOKUP('Choose Housekeeping Genes'!$C4,Calculations!$C$4:$M$99,2,0)),"",VLOOKUP('Choose Housekeeping Genes'!$C4,Calculations!$C$4:$M$99,2,0))</f>
        <v/>
      </c>
      <c r="AA5" s="20" t="str">
        <f>IF(ISERROR(VLOOKUP('Choose Housekeeping Genes'!$C4,Calculations!$C$4:$M$99,3,0)),"",VLOOKUP('Choose Housekeeping Genes'!$C4,Calculations!$C$4:$M$99,3,0))</f>
        <v/>
      </c>
      <c r="AB5" s="20" t="str">
        <f>IF(ISERROR(VLOOKUP('Choose Housekeeping Genes'!$C4,Calculations!$C$4:$M$99,4,0)),"",VLOOKUP('Choose Housekeeping Genes'!$C4,Calculations!$C$4:$M$99,4,0))</f>
        <v/>
      </c>
      <c r="AC5" s="20" t="str">
        <f>IF(ISERROR(VLOOKUP('Choose Housekeeping Genes'!$C4,Calculations!$C$4:$M$99,5,0)),"",VLOOKUP('Choose Housekeeping Genes'!$C4,Calculations!$C$4:$M$99,5,0))</f>
        <v/>
      </c>
      <c r="AD5" s="20" t="str">
        <f>IF(ISERROR(VLOOKUP('Choose Housekeeping Genes'!$C4,Calculations!$C$4:$M$99,6,0)),"",VLOOKUP('Choose Housekeeping Genes'!$C4,Calculations!$C$4:$M$99,6,0))</f>
        <v/>
      </c>
      <c r="AE5" s="20" t="str">
        <f>IF(ISERROR(VLOOKUP('Choose Housekeeping Genes'!$C4,Calculations!$C$4:$M$99,7,0)),"",VLOOKUP('Choose Housekeeping Genes'!$C4,Calculations!$C$4:$M$99,7,0))</f>
        <v/>
      </c>
      <c r="AF5" s="20" t="str">
        <f>IF(ISERROR(VLOOKUP('Choose Housekeeping Genes'!$C4,Calculations!$C$4:$M$99,8,0)),"",VLOOKUP('Choose Housekeeping Genes'!$C4,Calculations!$C$4:$M$99,8,0))</f>
        <v/>
      </c>
      <c r="AG5" s="20" t="str">
        <f>IF(ISERROR(VLOOKUP('Choose Housekeeping Genes'!$C4,Calculations!$C$4:$M$99,9,0)),"",VLOOKUP('Choose Housekeeping Genes'!$C4,Calculations!$C$4:$M$99,9,0))</f>
        <v/>
      </c>
      <c r="AH5" s="20" t="str">
        <f>IF(ISERROR(VLOOKUP('Choose Housekeeping Genes'!$C4,Calculations!$C$4:$M$99,10,0)),"",VLOOKUP('Choose Housekeeping Genes'!$C4,Calculations!$C$4:$M$99,10,0))</f>
        <v/>
      </c>
      <c r="AI5" s="20" t="str">
        <f>IF(ISERROR(VLOOKUP('Choose Housekeeping Genes'!$C4,Calculations!$C$4:$M$99,11,0)),"",VLOOKUP('Choose Housekeeping Genes'!$C4,Calculations!$C$4:$M$99,11,0))</f>
        <v/>
      </c>
      <c r="AJ5" s="20" t="str">
        <f>IF(ISERROR(VLOOKUP('Choose Housekeeping Genes'!$C4,Calculations!$C$4:$Y$99,14,0)),"",VLOOKUP('Choose Housekeeping Genes'!$C4,Calculations!$C$4:$Y$99,14,0))</f>
        <v/>
      </c>
      <c r="AK5" s="20" t="str">
        <f>IF(ISERROR(VLOOKUP('Choose Housekeeping Genes'!$C4,Calculations!$C$4:$Y$99,15,0)),"",VLOOKUP('Choose Housekeeping Genes'!$C4,Calculations!$C$4:$Y$99,15,0))</f>
        <v/>
      </c>
      <c r="AL5" s="20" t="str">
        <f>IF(ISERROR(VLOOKUP('Choose Housekeeping Genes'!$C4,Calculations!$C$4:$Y$99,16,0)),"",VLOOKUP('Choose Housekeeping Genes'!$C4,Calculations!$C$4:$Y$99,16,0))</f>
        <v/>
      </c>
      <c r="AM5" s="20" t="str">
        <f>IF(ISERROR(VLOOKUP('Choose Housekeeping Genes'!$C4,Calculations!$C$4:$Y$99,17,0)),"",VLOOKUP('Choose Housekeeping Genes'!$C4,Calculations!$C$4:$Y$99,17,0))</f>
        <v/>
      </c>
      <c r="AN5" s="20" t="str">
        <f>IF(ISERROR(VLOOKUP('Choose Housekeeping Genes'!$C4,Calculations!$C$4:$Y$99,18,0)),"",VLOOKUP('Choose Housekeeping Genes'!$C4,Calculations!$C$4:$Y$99,18,0))</f>
        <v/>
      </c>
      <c r="AO5" s="20" t="str">
        <f>IF(ISERROR(VLOOKUP('Choose Housekeeping Genes'!$C4,Calculations!$C$4:$Y$99,19,0)),"",VLOOKUP('Choose Housekeeping Genes'!$C4,Calculations!$C$4:$Y$99,19,0))</f>
        <v/>
      </c>
      <c r="AP5" s="20" t="str">
        <f>IF(ISERROR(VLOOKUP('Choose Housekeeping Genes'!$C4,Calculations!$C$4:$Y$99,20,0)),"",VLOOKUP('Choose Housekeeping Genes'!$C4,Calculations!$C$4:$Y$99,20,0))</f>
        <v/>
      </c>
      <c r="AQ5" s="20" t="str">
        <f>IF(ISERROR(VLOOKUP('Choose Housekeeping Genes'!$C4,Calculations!$C$4:$Y$99,21,0)),"",VLOOKUP('Choose Housekeeping Genes'!$C4,Calculations!$C$4:$Y$99,21,0))</f>
        <v/>
      </c>
      <c r="AR5" s="20" t="str">
        <f>IF(ISERROR(VLOOKUP('Choose Housekeeping Genes'!$C4,Calculations!$C$4:$Y$99,22,0)),"",VLOOKUP('Choose Housekeeping Genes'!$C4,Calculations!$C$4:$Y$99,22,0))</f>
        <v/>
      </c>
      <c r="AS5" s="20" t="str">
        <f>IF(ISERROR(VLOOKUP('Choose Housekeeping Genes'!$C4,Calculations!$C$4:$Y$99,23,0)),"",VLOOKUP('Choose Housekeeping Genes'!$C4,Calculations!$C$4:$Y$99,23,0))</f>
        <v/>
      </c>
      <c r="AT5" s="34" t="str">
        <f t="shared" si="0"/>
        <v/>
      </c>
      <c r="AU5" s="34" t="str">
        <f t="shared" si="1"/>
        <v/>
      </c>
      <c r="AV5" s="34" t="str">
        <f t="shared" si="2"/>
        <v/>
      </c>
      <c r="AW5" s="34" t="str">
        <f t="shared" si="3"/>
        <v/>
      </c>
      <c r="AX5" s="34" t="str">
        <f t="shared" si="4"/>
        <v/>
      </c>
      <c r="AY5" s="34" t="str">
        <f t="shared" si="5"/>
        <v/>
      </c>
      <c r="AZ5" s="34" t="str">
        <f t="shared" si="6"/>
        <v/>
      </c>
      <c r="BA5" s="34" t="str">
        <f t="shared" si="7"/>
        <v/>
      </c>
      <c r="BB5" s="34" t="str">
        <f t="shared" si="8"/>
        <v/>
      </c>
      <c r="BC5" s="34" t="str">
        <f t="shared" si="9"/>
        <v/>
      </c>
      <c r="BD5" s="34" t="str">
        <f t="shared" si="10"/>
        <v/>
      </c>
      <c r="BE5" s="34" t="str">
        <f t="shared" si="11"/>
        <v/>
      </c>
      <c r="BF5" s="34" t="str">
        <f t="shared" si="12"/>
        <v/>
      </c>
      <c r="BG5" s="34" t="str">
        <f t="shared" si="13"/>
        <v/>
      </c>
      <c r="BH5" s="34" t="str">
        <f t="shared" si="14"/>
        <v/>
      </c>
      <c r="BI5" s="34" t="str">
        <f t="shared" si="15"/>
        <v/>
      </c>
      <c r="BJ5" s="34" t="str">
        <f t="shared" si="16"/>
        <v/>
      </c>
      <c r="BK5" s="34" t="str">
        <f t="shared" si="17"/>
        <v/>
      </c>
      <c r="BL5" s="34" t="str">
        <f t="shared" si="18"/>
        <v/>
      </c>
      <c r="BM5" s="34" t="str">
        <f t="shared" si="19"/>
        <v/>
      </c>
      <c r="BN5" s="36" t="e">
        <f aca="true" t="shared" si="21" ref="BN5:BN68">AVERAGE(AT5:BC5)</f>
        <v>#DIV/0!</v>
      </c>
      <c r="BO5" s="36" t="e">
        <f aca="true" t="shared" si="22" ref="BO5:BO68">AVERAGE(BD5:BM5)</f>
        <v>#DIV/0!</v>
      </c>
      <c r="BP5" s="37" t="str">
        <f aca="true" t="shared" si="23" ref="BP5:BP68">IF(ISNUMBER(AT5),POWER(2,-AT5),"")</f>
        <v/>
      </c>
      <c r="BQ5" s="37" t="str">
        <f aca="true" t="shared" si="24" ref="BQ5:BQ68">IF(ISNUMBER(AU5),POWER(2,-AU5),"")</f>
        <v/>
      </c>
      <c r="BR5" s="37" t="str">
        <f aca="true" t="shared" si="25" ref="BR5:BR68">IF(ISNUMBER(AV5),POWER(2,-AV5),"")</f>
        <v/>
      </c>
      <c r="BS5" s="37" t="str">
        <f aca="true" t="shared" si="26" ref="BS5:BS68">IF(ISNUMBER(AW5),POWER(2,-AW5),"")</f>
        <v/>
      </c>
      <c r="BT5" s="37" t="str">
        <f aca="true" t="shared" si="27" ref="BT5:BT68">IF(ISNUMBER(AX5),POWER(2,-AX5),"")</f>
        <v/>
      </c>
      <c r="BU5" s="37" t="str">
        <f aca="true" t="shared" si="28" ref="BU5:BU68">IF(ISNUMBER(AY5),POWER(2,-AY5),"")</f>
        <v/>
      </c>
      <c r="BV5" s="37" t="str">
        <f aca="true" t="shared" si="29" ref="BV5:BV68">IF(ISNUMBER(AZ5),POWER(2,-AZ5),"")</f>
        <v/>
      </c>
      <c r="BW5" s="37" t="str">
        <f aca="true" t="shared" si="30" ref="BW5:BW68">IF(ISNUMBER(BA5),POWER(2,-BA5),"")</f>
        <v/>
      </c>
      <c r="BX5" s="37" t="str">
        <f aca="true" t="shared" si="31" ref="BX5:BX68">IF(ISNUMBER(BB5),POWER(2,-BB5),"")</f>
        <v/>
      </c>
      <c r="BY5" s="37" t="str">
        <f aca="true" t="shared" si="32" ref="BY5:BY68">IF(ISNUMBER(BC5),POWER(2,-BC5),"")</f>
        <v/>
      </c>
      <c r="BZ5" s="37" t="str">
        <f aca="true" t="shared" si="33" ref="BZ5:BZ68">IF(ISNUMBER(BD5),POWER(2,-BD5),"")</f>
        <v/>
      </c>
      <c r="CA5" s="37" t="str">
        <f aca="true" t="shared" si="34" ref="CA5:CA68">IF(ISNUMBER(BE5),POWER(2,-BE5),"")</f>
        <v/>
      </c>
      <c r="CB5" s="37" t="str">
        <f aca="true" t="shared" si="35" ref="CB5:CB68">IF(ISNUMBER(BF5),POWER(2,-BF5),"")</f>
        <v/>
      </c>
      <c r="CC5" s="37" t="str">
        <f aca="true" t="shared" si="36" ref="CC5:CC68">IF(ISNUMBER(BG5),POWER(2,-BG5),"")</f>
        <v/>
      </c>
      <c r="CD5" s="37" t="str">
        <f aca="true" t="shared" si="37" ref="CD5:CD68">IF(ISNUMBER(BH5),POWER(2,-BH5),"")</f>
        <v/>
      </c>
      <c r="CE5" s="37" t="str">
        <f aca="true" t="shared" si="38" ref="CE5:CE68">IF(ISNUMBER(BI5),POWER(2,-BI5),"")</f>
        <v/>
      </c>
      <c r="CF5" s="37" t="str">
        <f aca="true" t="shared" si="39" ref="CF5:CF68">IF(ISNUMBER(BJ5),POWER(2,-BJ5),"")</f>
        <v/>
      </c>
      <c r="CG5" s="37" t="str">
        <f aca="true" t="shared" si="40" ref="CG5:CG68">IF(ISNUMBER(BK5),POWER(2,-BK5),"")</f>
        <v/>
      </c>
      <c r="CH5" s="37" t="str">
        <f aca="true" t="shared" si="41" ref="CH5:CH68">IF(ISNUMBER(BL5),POWER(2,-BL5),"")</f>
        <v/>
      </c>
      <c r="CI5" s="37" t="str">
        <f aca="true" t="shared" si="42" ref="CI5:CI68">IF(ISNUMBER(BM5),POWER(2,-BM5),"")</f>
        <v/>
      </c>
    </row>
    <row r="6" spans="1:87" ht="12.75">
      <c r="A6" s="16"/>
      <c r="B6" s="14" t="str">
        <f>'Gene Table'!D5</f>
        <v>MIMAT0000102</v>
      </c>
      <c r="C6" s="14" t="s">
        <v>17</v>
      </c>
      <c r="D6" s="15" t="str">
        <f>IF(SUM('Test Sample Data'!D$3:D$98)&gt;10,IF(AND(ISNUMBER('Test Sample Data'!D5),'Test Sample Data'!D5&lt;$B$1,'Test Sample Data'!D5&gt;0),'Test Sample Data'!D5,$B$1),"")</f>
        <v/>
      </c>
      <c r="E6" s="15" t="str">
        <f>IF(SUM('Test Sample Data'!E$3:E$98)&gt;10,IF(AND(ISNUMBER('Test Sample Data'!E5),'Test Sample Data'!E5&lt;$B$1,'Test Sample Data'!E5&gt;0),'Test Sample Data'!E5,$B$1),"")</f>
        <v/>
      </c>
      <c r="F6" s="15" t="str">
        <f>IF(SUM('Test Sample Data'!F$3:F$98)&gt;10,IF(AND(ISNUMBER('Test Sample Data'!F5),'Test Sample Data'!F5&lt;$B$1,'Test Sample Data'!F5&gt;0),'Test Sample Data'!F5,$B$1),"")</f>
        <v/>
      </c>
      <c r="G6" s="15" t="str">
        <f>IF(SUM('Test Sample Data'!G$3:G$98)&gt;10,IF(AND(ISNUMBER('Test Sample Data'!G5),'Test Sample Data'!G5&lt;$B$1,'Test Sample Data'!G5&gt;0),'Test Sample Data'!G5,$B$1),"")</f>
        <v/>
      </c>
      <c r="H6" s="15" t="str">
        <f>IF(SUM('Test Sample Data'!H$3:H$98)&gt;10,IF(AND(ISNUMBER('Test Sample Data'!H5),'Test Sample Data'!H5&lt;$B$1,'Test Sample Data'!H5&gt;0),'Test Sample Data'!H5,$B$1),"")</f>
        <v/>
      </c>
      <c r="I6" s="15" t="str">
        <f>IF(SUM('Test Sample Data'!I$3:I$98)&gt;10,IF(AND(ISNUMBER('Test Sample Data'!I5),'Test Sample Data'!I5&lt;$B$1,'Test Sample Data'!I5&gt;0),'Test Sample Data'!I5,$B$1),"")</f>
        <v/>
      </c>
      <c r="J6" s="15" t="str">
        <f>IF(SUM('Test Sample Data'!J$3:J$98)&gt;10,IF(AND(ISNUMBER('Test Sample Data'!J5),'Test Sample Data'!J5&lt;$B$1,'Test Sample Data'!J5&gt;0),'Test Sample Data'!J5,$B$1),"")</f>
        <v/>
      </c>
      <c r="K6" s="15" t="str">
        <f>IF(SUM('Test Sample Data'!K$3:K$98)&gt;10,IF(AND(ISNUMBER('Test Sample Data'!K5),'Test Sample Data'!K5&lt;$B$1,'Test Sample Data'!K5&gt;0),'Test Sample Data'!K5,$B$1),"")</f>
        <v/>
      </c>
      <c r="L6" s="15" t="str">
        <f>IF(SUM('Test Sample Data'!L$3:L$98)&gt;10,IF(AND(ISNUMBER('Test Sample Data'!L5),'Test Sample Data'!L5&lt;$B$1,'Test Sample Data'!L5&gt;0),'Test Sample Data'!L5,$B$1),"")</f>
        <v/>
      </c>
      <c r="M6" s="15" t="str">
        <f>IF(SUM('Test Sample Data'!M$3:M$98)&gt;10,IF(AND(ISNUMBER('Test Sample Data'!M5),'Test Sample Data'!M5&lt;$B$1,'Test Sample Data'!M5&gt;0),'Test Sample Data'!M5,$B$1),"")</f>
        <v/>
      </c>
      <c r="N6" s="15" t="str">
        <f>'Gene Table'!D5</f>
        <v>MIMAT0000102</v>
      </c>
      <c r="O6" s="14" t="s">
        <v>17</v>
      </c>
      <c r="P6" s="15" t="str">
        <f>IF(SUM('Control Sample Data'!D$3:D$98)&gt;10,IF(AND(ISNUMBER('Control Sample Data'!D5),'Control Sample Data'!D5&lt;$B$1,'Control Sample Data'!D5&gt;0),'Control Sample Data'!D5,$B$1),"")</f>
        <v/>
      </c>
      <c r="Q6" s="15" t="str">
        <f>IF(SUM('Control Sample Data'!E$3:E$98)&gt;10,IF(AND(ISNUMBER('Control Sample Data'!E5),'Control Sample Data'!E5&lt;$B$1,'Control Sample Data'!E5&gt;0),'Control Sample Data'!E5,$B$1),"")</f>
        <v/>
      </c>
      <c r="R6" s="15" t="str">
        <f>IF(SUM('Control Sample Data'!F$3:F$98)&gt;10,IF(AND(ISNUMBER('Control Sample Data'!F5),'Control Sample Data'!F5&lt;$B$1,'Control Sample Data'!F5&gt;0),'Control Sample Data'!F5,$B$1),"")</f>
        <v/>
      </c>
      <c r="S6" s="15" t="str">
        <f>IF(SUM('Control Sample Data'!G$3:G$98)&gt;10,IF(AND(ISNUMBER('Control Sample Data'!G5),'Control Sample Data'!G5&lt;$B$1,'Control Sample Data'!G5&gt;0),'Control Sample Data'!G5,$B$1),"")</f>
        <v/>
      </c>
      <c r="T6" s="15" t="str">
        <f>IF(SUM('Control Sample Data'!H$3:H$98)&gt;10,IF(AND(ISNUMBER('Control Sample Data'!H5),'Control Sample Data'!H5&lt;$B$1,'Control Sample Data'!H5&gt;0),'Control Sample Data'!H5,$B$1),"")</f>
        <v/>
      </c>
      <c r="U6" s="15" t="str">
        <f>IF(SUM('Control Sample Data'!I$3:I$98)&gt;10,IF(AND(ISNUMBER('Control Sample Data'!I5),'Control Sample Data'!I5&lt;$B$1,'Control Sample Data'!I5&gt;0),'Control Sample Data'!I5,$B$1),"")</f>
        <v/>
      </c>
      <c r="V6" s="15" t="str">
        <f>IF(SUM('Control Sample Data'!J$3:J$98)&gt;10,IF(AND(ISNUMBER('Control Sample Data'!J5),'Control Sample Data'!J5&lt;$B$1,'Control Sample Data'!J5&gt;0),'Control Sample Data'!J5,$B$1),"")</f>
        <v/>
      </c>
      <c r="W6" s="15" t="str">
        <f>IF(SUM('Control Sample Data'!K$3:K$98)&gt;10,IF(AND(ISNUMBER('Control Sample Data'!K5),'Control Sample Data'!K5&lt;$B$1,'Control Sample Data'!K5&gt;0),'Control Sample Data'!K5,$B$1),"")</f>
        <v/>
      </c>
      <c r="X6" s="15" t="str">
        <f>IF(SUM('Control Sample Data'!L$3:L$98)&gt;10,IF(AND(ISNUMBER('Control Sample Data'!L5),'Control Sample Data'!L5&lt;$B$1,'Control Sample Data'!L5&gt;0),'Control Sample Data'!L5,$B$1),"")</f>
        <v/>
      </c>
      <c r="Y6" s="15" t="str">
        <f>IF(SUM('Control Sample Data'!M$3:M$98)&gt;10,IF(AND(ISNUMBER('Control Sample Data'!M5),'Control Sample Data'!M5&lt;$B$1,'Control Sample Data'!M5&gt;0),'Control Sample Data'!M5,$B$1),"")</f>
        <v/>
      </c>
      <c r="Z6" s="20" t="str">
        <f>IF(ISERROR(VLOOKUP('Choose Housekeeping Genes'!$C5,Calculations!$C$4:$M$99,2,0)),"",VLOOKUP('Choose Housekeeping Genes'!$C5,Calculations!$C$4:$M$99,2,0))</f>
        <v/>
      </c>
      <c r="AA6" s="20" t="str">
        <f>IF(ISERROR(VLOOKUP('Choose Housekeeping Genes'!$C5,Calculations!$C$4:$M$99,3,0)),"",VLOOKUP('Choose Housekeeping Genes'!$C5,Calculations!$C$4:$M$99,3,0))</f>
        <v/>
      </c>
      <c r="AB6" s="20" t="str">
        <f>IF(ISERROR(VLOOKUP('Choose Housekeeping Genes'!$C5,Calculations!$C$4:$M$99,4,0)),"",VLOOKUP('Choose Housekeeping Genes'!$C5,Calculations!$C$4:$M$99,4,0))</f>
        <v/>
      </c>
      <c r="AC6" s="20" t="str">
        <f>IF(ISERROR(VLOOKUP('Choose Housekeeping Genes'!$C5,Calculations!$C$4:$M$99,5,0)),"",VLOOKUP('Choose Housekeeping Genes'!$C5,Calculations!$C$4:$M$99,5,0))</f>
        <v/>
      </c>
      <c r="AD6" s="20" t="str">
        <f>IF(ISERROR(VLOOKUP('Choose Housekeeping Genes'!$C5,Calculations!$C$4:$M$99,6,0)),"",VLOOKUP('Choose Housekeeping Genes'!$C5,Calculations!$C$4:$M$99,6,0))</f>
        <v/>
      </c>
      <c r="AE6" s="20" t="str">
        <f>IF(ISERROR(VLOOKUP('Choose Housekeeping Genes'!$C5,Calculations!$C$4:$M$99,7,0)),"",VLOOKUP('Choose Housekeeping Genes'!$C5,Calculations!$C$4:$M$99,7,0))</f>
        <v/>
      </c>
      <c r="AF6" s="20" t="str">
        <f>IF(ISERROR(VLOOKUP('Choose Housekeeping Genes'!$C5,Calculations!$C$4:$M$99,8,0)),"",VLOOKUP('Choose Housekeeping Genes'!$C5,Calculations!$C$4:$M$99,8,0))</f>
        <v/>
      </c>
      <c r="AG6" s="20" t="str">
        <f>IF(ISERROR(VLOOKUP('Choose Housekeeping Genes'!$C5,Calculations!$C$4:$M$99,9,0)),"",VLOOKUP('Choose Housekeeping Genes'!$C5,Calculations!$C$4:$M$99,9,0))</f>
        <v/>
      </c>
      <c r="AH6" s="20" t="str">
        <f>IF(ISERROR(VLOOKUP('Choose Housekeeping Genes'!$C5,Calculations!$C$4:$M$99,10,0)),"",VLOOKUP('Choose Housekeeping Genes'!$C5,Calculations!$C$4:$M$99,10,0))</f>
        <v/>
      </c>
      <c r="AI6" s="20" t="str">
        <f>IF(ISERROR(VLOOKUP('Choose Housekeeping Genes'!$C5,Calculations!$C$4:$M$99,11,0)),"",VLOOKUP('Choose Housekeeping Genes'!$C5,Calculations!$C$4:$M$99,11,0))</f>
        <v/>
      </c>
      <c r="AJ6" s="20" t="str">
        <f>IF(ISERROR(VLOOKUP('Choose Housekeeping Genes'!$C5,Calculations!$C$4:$Y$99,14,0)),"",VLOOKUP('Choose Housekeeping Genes'!$C5,Calculations!$C$4:$Y$99,14,0))</f>
        <v/>
      </c>
      <c r="AK6" s="20" t="str">
        <f>IF(ISERROR(VLOOKUP('Choose Housekeeping Genes'!$C5,Calculations!$C$4:$Y$99,15,0)),"",VLOOKUP('Choose Housekeeping Genes'!$C5,Calculations!$C$4:$Y$99,15,0))</f>
        <v/>
      </c>
      <c r="AL6" s="20" t="str">
        <f>IF(ISERROR(VLOOKUP('Choose Housekeeping Genes'!$C5,Calculations!$C$4:$Y$99,16,0)),"",VLOOKUP('Choose Housekeeping Genes'!$C5,Calculations!$C$4:$Y$99,16,0))</f>
        <v/>
      </c>
      <c r="AM6" s="20" t="str">
        <f>IF(ISERROR(VLOOKUP('Choose Housekeeping Genes'!$C5,Calculations!$C$4:$Y$99,17,0)),"",VLOOKUP('Choose Housekeeping Genes'!$C5,Calculations!$C$4:$Y$99,17,0))</f>
        <v/>
      </c>
      <c r="AN6" s="20" t="str">
        <f>IF(ISERROR(VLOOKUP('Choose Housekeeping Genes'!$C5,Calculations!$C$4:$Y$99,18,0)),"",VLOOKUP('Choose Housekeeping Genes'!$C5,Calculations!$C$4:$Y$99,18,0))</f>
        <v/>
      </c>
      <c r="AO6" s="20" t="str">
        <f>IF(ISERROR(VLOOKUP('Choose Housekeeping Genes'!$C5,Calculations!$C$4:$Y$99,19,0)),"",VLOOKUP('Choose Housekeeping Genes'!$C5,Calculations!$C$4:$Y$99,19,0))</f>
        <v/>
      </c>
      <c r="AP6" s="20" t="str">
        <f>IF(ISERROR(VLOOKUP('Choose Housekeeping Genes'!$C5,Calculations!$C$4:$Y$99,20,0)),"",VLOOKUP('Choose Housekeeping Genes'!$C5,Calculations!$C$4:$Y$99,20,0))</f>
        <v/>
      </c>
      <c r="AQ6" s="20" t="str">
        <f>IF(ISERROR(VLOOKUP('Choose Housekeeping Genes'!$C5,Calculations!$C$4:$Y$99,21,0)),"",VLOOKUP('Choose Housekeeping Genes'!$C5,Calculations!$C$4:$Y$99,21,0))</f>
        <v/>
      </c>
      <c r="AR6" s="20" t="str">
        <f>IF(ISERROR(VLOOKUP('Choose Housekeeping Genes'!$C5,Calculations!$C$4:$Y$99,22,0)),"",VLOOKUP('Choose Housekeeping Genes'!$C5,Calculations!$C$4:$Y$99,22,0))</f>
        <v/>
      </c>
      <c r="AS6" s="20" t="str">
        <f>IF(ISERROR(VLOOKUP('Choose Housekeeping Genes'!$C5,Calculations!$C$4:$Y$99,23,0)),"",VLOOKUP('Choose Housekeeping Genes'!$C5,Calculations!$C$4:$Y$99,23,0))</f>
        <v/>
      </c>
      <c r="AT6" s="34" t="str">
        <f t="shared" si="0"/>
        <v/>
      </c>
      <c r="AU6" s="34" t="str">
        <f t="shared" si="1"/>
        <v/>
      </c>
      <c r="AV6" s="34" t="str">
        <f t="shared" si="2"/>
        <v/>
      </c>
      <c r="AW6" s="34" t="str">
        <f t="shared" si="3"/>
        <v/>
      </c>
      <c r="AX6" s="34" t="str">
        <f t="shared" si="4"/>
        <v/>
      </c>
      <c r="AY6" s="34" t="str">
        <f t="shared" si="5"/>
        <v/>
      </c>
      <c r="AZ6" s="34" t="str">
        <f t="shared" si="6"/>
        <v/>
      </c>
      <c r="BA6" s="34" t="str">
        <f t="shared" si="7"/>
        <v/>
      </c>
      <c r="BB6" s="34" t="str">
        <f t="shared" si="8"/>
        <v/>
      </c>
      <c r="BC6" s="34" t="str">
        <f t="shared" si="9"/>
        <v/>
      </c>
      <c r="BD6" s="34" t="str">
        <f t="shared" si="10"/>
        <v/>
      </c>
      <c r="BE6" s="34" t="str">
        <f t="shared" si="11"/>
        <v/>
      </c>
      <c r="BF6" s="34" t="str">
        <f t="shared" si="12"/>
        <v/>
      </c>
      <c r="BG6" s="34" t="str">
        <f t="shared" si="13"/>
        <v/>
      </c>
      <c r="BH6" s="34" t="str">
        <f t="shared" si="14"/>
        <v/>
      </c>
      <c r="BI6" s="34" t="str">
        <f t="shared" si="15"/>
        <v/>
      </c>
      <c r="BJ6" s="34" t="str">
        <f t="shared" si="16"/>
        <v/>
      </c>
      <c r="BK6" s="34" t="str">
        <f t="shared" si="17"/>
        <v/>
      </c>
      <c r="BL6" s="34" t="str">
        <f t="shared" si="18"/>
        <v/>
      </c>
      <c r="BM6" s="34" t="str">
        <f t="shared" si="19"/>
        <v/>
      </c>
      <c r="BN6" s="36" t="e">
        <f t="shared" si="21"/>
        <v>#DIV/0!</v>
      </c>
      <c r="BO6" s="36" t="e">
        <f t="shared" si="22"/>
        <v>#DIV/0!</v>
      </c>
      <c r="BP6" s="37" t="str">
        <f t="shared" si="23"/>
        <v/>
      </c>
      <c r="BQ6" s="37" t="str">
        <f t="shared" si="24"/>
        <v/>
      </c>
      <c r="BR6" s="37" t="str">
        <f t="shared" si="25"/>
        <v/>
      </c>
      <c r="BS6" s="37" t="str">
        <f t="shared" si="26"/>
        <v/>
      </c>
      <c r="BT6" s="37" t="str">
        <f t="shared" si="27"/>
        <v/>
      </c>
      <c r="BU6" s="37" t="str">
        <f t="shared" si="28"/>
        <v/>
      </c>
      <c r="BV6" s="37" t="str">
        <f t="shared" si="29"/>
        <v/>
      </c>
      <c r="BW6" s="37" t="str">
        <f t="shared" si="30"/>
        <v/>
      </c>
      <c r="BX6" s="37" t="str">
        <f t="shared" si="31"/>
        <v/>
      </c>
      <c r="BY6" s="37" t="str">
        <f t="shared" si="32"/>
        <v/>
      </c>
      <c r="BZ6" s="37" t="str">
        <f t="shared" si="33"/>
        <v/>
      </c>
      <c r="CA6" s="37" t="str">
        <f t="shared" si="34"/>
        <v/>
      </c>
      <c r="CB6" s="37" t="str">
        <f t="shared" si="35"/>
        <v/>
      </c>
      <c r="CC6" s="37" t="str">
        <f t="shared" si="36"/>
        <v/>
      </c>
      <c r="CD6" s="37" t="str">
        <f t="shared" si="37"/>
        <v/>
      </c>
      <c r="CE6" s="37" t="str">
        <f t="shared" si="38"/>
        <v/>
      </c>
      <c r="CF6" s="37" t="str">
        <f t="shared" si="39"/>
        <v/>
      </c>
      <c r="CG6" s="37" t="str">
        <f t="shared" si="40"/>
        <v/>
      </c>
      <c r="CH6" s="37" t="str">
        <f t="shared" si="41"/>
        <v/>
      </c>
      <c r="CI6" s="37" t="str">
        <f t="shared" si="42"/>
        <v/>
      </c>
    </row>
    <row r="7" spans="1:87" ht="12.75">
      <c r="A7" s="16"/>
      <c r="B7" s="14" t="str">
        <f>'Gene Table'!D6</f>
        <v>MIMAT0000421</v>
      </c>
      <c r="C7" s="14" t="s">
        <v>21</v>
      </c>
      <c r="D7" s="15" t="str">
        <f>IF(SUM('Test Sample Data'!D$3:D$98)&gt;10,IF(AND(ISNUMBER('Test Sample Data'!D6),'Test Sample Data'!D6&lt;$B$1,'Test Sample Data'!D6&gt;0),'Test Sample Data'!D6,$B$1),"")</f>
        <v/>
      </c>
      <c r="E7" s="15" t="str">
        <f>IF(SUM('Test Sample Data'!E$3:E$98)&gt;10,IF(AND(ISNUMBER('Test Sample Data'!E6),'Test Sample Data'!E6&lt;$B$1,'Test Sample Data'!E6&gt;0),'Test Sample Data'!E6,$B$1),"")</f>
        <v/>
      </c>
      <c r="F7" s="15" t="str">
        <f>IF(SUM('Test Sample Data'!F$3:F$98)&gt;10,IF(AND(ISNUMBER('Test Sample Data'!F6),'Test Sample Data'!F6&lt;$B$1,'Test Sample Data'!F6&gt;0),'Test Sample Data'!F6,$B$1),"")</f>
        <v/>
      </c>
      <c r="G7" s="15" t="str">
        <f>IF(SUM('Test Sample Data'!G$3:G$98)&gt;10,IF(AND(ISNUMBER('Test Sample Data'!G6),'Test Sample Data'!G6&lt;$B$1,'Test Sample Data'!G6&gt;0),'Test Sample Data'!G6,$B$1),"")</f>
        <v/>
      </c>
      <c r="H7" s="15" t="str">
        <f>IF(SUM('Test Sample Data'!H$3:H$98)&gt;10,IF(AND(ISNUMBER('Test Sample Data'!H6),'Test Sample Data'!H6&lt;$B$1,'Test Sample Data'!H6&gt;0),'Test Sample Data'!H6,$B$1),"")</f>
        <v/>
      </c>
      <c r="I7" s="15" t="str">
        <f>IF(SUM('Test Sample Data'!I$3:I$98)&gt;10,IF(AND(ISNUMBER('Test Sample Data'!I6),'Test Sample Data'!I6&lt;$B$1,'Test Sample Data'!I6&gt;0),'Test Sample Data'!I6,$B$1),"")</f>
        <v/>
      </c>
      <c r="J7" s="15" t="str">
        <f>IF(SUM('Test Sample Data'!J$3:J$98)&gt;10,IF(AND(ISNUMBER('Test Sample Data'!J6),'Test Sample Data'!J6&lt;$B$1,'Test Sample Data'!J6&gt;0),'Test Sample Data'!J6,$B$1),"")</f>
        <v/>
      </c>
      <c r="K7" s="15" t="str">
        <f>IF(SUM('Test Sample Data'!K$3:K$98)&gt;10,IF(AND(ISNUMBER('Test Sample Data'!K6),'Test Sample Data'!K6&lt;$B$1,'Test Sample Data'!K6&gt;0),'Test Sample Data'!K6,$B$1),"")</f>
        <v/>
      </c>
      <c r="L7" s="15" t="str">
        <f>IF(SUM('Test Sample Data'!L$3:L$98)&gt;10,IF(AND(ISNUMBER('Test Sample Data'!L6),'Test Sample Data'!L6&lt;$B$1,'Test Sample Data'!L6&gt;0),'Test Sample Data'!L6,$B$1),"")</f>
        <v/>
      </c>
      <c r="M7" s="15" t="str">
        <f>IF(SUM('Test Sample Data'!M$3:M$98)&gt;10,IF(AND(ISNUMBER('Test Sample Data'!M6),'Test Sample Data'!M6&lt;$B$1,'Test Sample Data'!M6&gt;0),'Test Sample Data'!M6,$B$1),"")</f>
        <v/>
      </c>
      <c r="N7" s="15" t="str">
        <f>'Gene Table'!D6</f>
        <v>MIMAT0000421</v>
      </c>
      <c r="O7" s="14" t="s">
        <v>21</v>
      </c>
      <c r="P7" s="15" t="str">
        <f>IF(SUM('Control Sample Data'!D$3:D$98)&gt;10,IF(AND(ISNUMBER('Control Sample Data'!D6),'Control Sample Data'!D6&lt;$B$1,'Control Sample Data'!D6&gt;0),'Control Sample Data'!D6,$B$1),"")</f>
        <v/>
      </c>
      <c r="Q7" s="15" t="str">
        <f>IF(SUM('Control Sample Data'!E$3:E$98)&gt;10,IF(AND(ISNUMBER('Control Sample Data'!E6),'Control Sample Data'!E6&lt;$B$1,'Control Sample Data'!E6&gt;0),'Control Sample Data'!E6,$B$1),"")</f>
        <v/>
      </c>
      <c r="R7" s="15" t="str">
        <f>IF(SUM('Control Sample Data'!F$3:F$98)&gt;10,IF(AND(ISNUMBER('Control Sample Data'!F6),'Control Sample Data'!F6&lt;$B$1,'Control Sample Data'!F6&gt;0),'Control Sample Data'!F6,$B$1),"")</f>
        <v/>
      </c>
      <c r="S7" s="15" t="str">
        <f>IF(SUM('Control Sample Data'!G$3:G$98)&gt;10,IF(AND(ISNUMBER('Control Sample Data'!G6),'Control Sample Data'!G6&lt;$B$1,'Control Sample Data'!G6&gt;0),'Control Sample Data'!G6,$B$1),"")</f>
        <v/>
      </c>
      <c r="T7" s="15" t="str">
        <f>IF(SUM('Control Sample Data'!H$3:H$98)&gt;10,IF(AND(ISNUMBER('Control Sample Data'!H6),'Control Sample Data'!H6&lt;$B$1,'Control Sample Data'!H6&gt;0),'Control Sample Data'!H6,$B$1),"")</f>
        <v/>
      </c>
      <c r="U7" s="15" t="str">
        <f>IF(SUM('Control Sample Data'!I$3:I$98)&gt;10,IF(AND(ISNUMBER('Control Sample Data'!I6),'Control Sample Data'!I6&lt;$B$1,'Control Sample Data'!I6&gt;0),'Control Sample Data'!I6,$B$1),"")</f>
        <v/>
      </c>
      <c r="V7" s="15" t="str">
        <f>IF(SUM('Control Sample Data'!J$3:J$98)&gt;10,IF(AND(ISNUMBER('Control Sample Data'!J6),'Control Sample Data'!J6&lt;$B$1,'Control Sample Data'!J6&gt;0),'Control Sample Data'!J6,$B$1),"")</f>
        <v/>
      </c>
      <c r="W7" s="15" t="str">
        <f>IF(SUM('Control Sample Data'!K$3:K$98)&gt;10,IF(AND(ISNUMBER('Control Sample Data'!K6),'Control Sample Data'!K6&lt;$B$1,'Control Sample Data'!K6&gt;0),'Control Sample Data'!K6,$B$1),"")</f>
        <v/>
      </c>
      <c r="X7" s="15" t="str">
        <f>IF(SUM('Control Sample Data'!L$3:L$98)&gt;10,IF(AND(ISNUMBER('Control Sample Data'!L6),'Control Sample Data'!L6&lt;$B$1,'Control Sample Data'!L6&gt;0),'Control Sample Data'!L6,$B$1),"")</f>
        <v/>
      </c>
      <c r="Y7" s="15" t="str">
        <f>IF(SUM('Control Sample Data'!M$3:M$98)&gt;10,IF(AND(ISNUMBER('Control Sample Data'!M6),'Control Sample Data'!M6&lt;$B$1,'Control Sample Data'!M6&gt;0),'Control Sample Data'!M6,$B$1),"")</f>
        <v/>
      </c>
      <c r="Z7" s="20" t="str">
        <f>IF(ISERROR(VLOOKUP('Choose Housekeeping Genes'!$C6,Calculations!$C$4:$M$99,2,0)),"",VLOOKUP('Choose Housekeeping Genes'!$C6,Calculations!$C$4:$M$99,2,0))</f>
        <v/>
      </c>
      <c r="AA7" s="20" t="str">
        <f>IF(ISERROR(VLOOKUP('Choose Housekeeping Genes'!$C6,Calculations!$C$4:$M$99,3,0)),"",VLOOKUP('Choose Housekeeping Genes'!$C6,Calculations!$C$4:$M$99,3,0))</f>
        <v/>
      </c>
      <c r="AB7" s="20" t="str">
        <f>IF(ISERROR(VLOOKUP('Choose Housekeeping Genes'!$C6,Calculations!$C$4:$M$99,4,0)),"",VLOOKUP('Choose Housekeeping Genes'!$C6,Calculations!$C$4:$M$99,4,0))</f>
        <v/>
      </c>
      <c r="AC7" s="20" t="str">
        <f>IF(ISERROR(VLOOKUP('Choose Housekeeping Genes'!$C6,Calculations!$C$4:$M$99,5,0)),"",VLOOKUP('Choose Housekeeping Genes'!$C6,Calculations!$C$4:$M$99,5,0))</f>
        <v/>
      </c>
      <c r="AD7" s="20" t="str">
        <f>IF(ISERROR(VLOOKUP('Choose Housekeeping Genes'!$C6,Calculations!$C$4:$M$99,6,0)),"",VLOOKUP('Choose Housekeeping Genes'!$C6,Calculations!$C$4:$M$99,6,0))</f>
        <v/>
      </c>
      <c r="AE7" s="20" t="str">
        <f>IF(ISERROR(VLOOKUP('Choose Housekeeping Genes'!$C6,Calculations!$C$4:$M$99,7,0)),"",VLOOKUP('Choose Housekeeping Genes'!$C6,Calculations!$C$4:$M$99,7,0))</f>
        <v/>
      </c>
      <c r="AF7" s="20" t="str">
        <f>IF(ISERROR(VLOOKUP('Choose Housekeeping Genes'!$C6,Calculations!$C$4:$M$99,8,0)),"",VLOOKUP('Choose Housekeeping Genes'!$C6,Calculations!$C$4:$M$99,8,0))</f>
        <v/>
      </c>
      <c r="AG7" s="20" t="str">
        <f>IF(ISERROR(VLOOKUP('Choose Housekeeping Genes'!$C6,Calculations!$C$4:$M$99,9,0)),"",VLOOKUP('Choose Housekeeping Genes'!$C6,Calculations!$C$4:$M$99,9,0))</f>
        <v/>
      </c>
      <c r="AH7" s="20" t="str">
        <f>IF(ISERROR(VLOOKUP('Choose Housekeeping Genes'!$C6,Calculations!$C$4:$M$99,10,0)),"",VLOOKUP('Choose Housekeeping Genes'!$C6,Calculations!$C$4:$M$99,10,0))</f>
        <v/>
      </c>
      <c r="AI7" s="20" t="str">
        <f>IF(ISERROR(VLOOKUP('Choose Housekeeping Genes'!$C6,Calculations!$C$4:$M$99,11,0)),"",VLOOKUP('Choose Housekeeping Genes'!$C6,Calculations!$C$4:$M$99,11,0))</f>
        <v/>
      </c>
      <c r="AJ7" s="20" t="str">
        <f>IF(ISERROR(VLOOKUP('Choose Housekeeping Genes'!$C6,Calculations!$C$4:$Y$99,14,0)),"",VLOOKUP('Choose Housekeeping Genes'!$C6,Calculations!$C$4:$Y$99,14,0))</f>
        <v/>
      </c>
      <c r="AK7" s="20" t="str">
        <f>IF(ISERROR(VLOOKUP('Choose Housekeeping Genes'!$C6,Calculations!$C$4:$Y$99,15,0)),"",VLOOKUP('Choose Housekeeping Genes'!$C6,Calculations!$C$4:$Y$99,15,0))</f>
        <v/>
      </c>
      <c r="AL7" s="20" t="str">
        <f>IF(ISERROR(VLOOKUP('Choose Housekeeping Genes'!$C6,Calculations!$C$4:$Y$99,16,0)),"",VLOOKUP('Choose Housekeeping Genes'!$C6,Calculations!$C$4:$Y$99,16,0))</f>
        <v/>
      </c>
      <c r="AM7" s="20" t="str">
        <f>IF(ISERROR(VLOOKUP('Choose Housekeeping Genes'!$C6,Calculations!$C$4:$Y$99,17,0)),"",VLOOKUP('Choose Housekeeping Genes'!$C6,Calculations!$C$4:$Y$99,17,0))</f>
        <v/>
      </c>
      <c r="AN7" s="20" t="str">
        <f>IF(ISERROR(VLOOKUP('Choose Housekeeping Genes'!$C6,Calculations!$C$4:$Y$99,18,0)),"",VLOOKUP('Choose Housekeeping Genes'!$C6,Calculations!$C$4:$Y$99,18,0))</f>
        <v/>
      </c>
      <c r="AO7" s="20" t="str">
        <f>IF(ISERROR(VLOOKUP('Choose Housekeeping Genes'!$C6,Calculations!$C$4:$Y$99,19,0)),"",VLOOKUP('Choose Housekeeping Genes'!$C6,Calculations!$C$4:$Y$99,19,0))</f>
        <v/>
      </c>
      <c r="AP7" s="20" t="str">
        <f>IF(ISERROR(VLOOKUP('Choose Housekeeping Genes'!$C6,Calculations!$C$4:$Y$99,20,0)),"",VLOOKUP('Choose Housekeeping Genes'!$C6,Calculations!$C$4:$Y$99,20,0))</f>
        <v/>
      </c>
      <c r="AQ7" s="20" t="str">
        <f>IF(ISERROR(VLOOKUP('Choose Housekeeping Genes'!$C6,Calculations!$C$4:$Y$99,21,0)),"",VLOOKUP('Choose Housekeeping Genes'!$C6,Calculations!$C$4:$Y$99,21,0))</f>
        <v/>
      </c>
      <c r="AR7" s="20" t="str">
        <f>IF(ISERROR(VLOOKUP('Choose Housekeeping Genes'!$C6,Calculations!$C$4:$Y$99,22,0)),"",VLOOKUP('Choose Housekeeping Genes'!$C6,Calculations!$C$4:$Y$99,22,0))</f>
        <v/>
      </c>
      <c r="AS7" s="20" t="str">
        <f>IF(ISERROR(VLOOKUP('Choose Housekeeping Genes'!$C6,Calculations!$C$4:$Y$99,23,0)),"",VLOOKUP('Choose Housekeeping Genes'!$C6,Calculations!$C$4:$Y$99,23,0))</f>
        <v/>
      </c>
      <c r="AT7" s="34" t="str">
        <f t="shared" si="0"/>
        <v/>
      </c>
      <c r="AU7" s="34" t="str">
        <f t="shared" si="1"/>
        <v/>
      </c>
      <c r="AV7" s="34" t="str">
        <f t="shared" si="2"/>
        <v/>
      </c>
      <c r="AW7" s="34" t="str">
        <f t="shared" si="3"/>
        <v/>
      </c>
      <c r="AX7" s="34" t="str">
        <f t="shared" si="4"/>
        <v/>
      </c>
      <c r="AY7" s="34" t="str">
        <f t="shared" si="5"/>
        <v/>
      </c>
      <c r="AZ7" s="34" t="str">
        <f t="shared" si="6"/>
        <v/>
      </c>
      <c r="BA7" s="34" t="str">
        <f t="shared" si="7"/>
        <v/>
      </c>
      <c r="BB7" s="34" t="str">
        <f t="shared" si="8"/>
        <v/>
      </c>
      <c r="BC7" s="34" t="str">
        <f t="shared" si="9"/>
        <v/>
      </c>
      <c r="BD7" s="34" t="str">
        <f t="shared" si="10"/>
        <v/>
      </c>
      <c r="BE7" s="34" t="str">
        <f t="shared" si="11"/>
        <v/>
      </c>
      <c r="BF7" s="34" t="str">
        <f t="shared" si="12"/>
        <v/>
      </c>
      <c r="BG7" s="34" t="str">
        <f t="shared" si="13"/>
        <v/>
      </c>
      <c r="BH7" s="34" t="str">
        <f t="shared" si="14"/>
        <v/>
      </c>
      <c r="BI7" s="34" t="str">
        <f t="shared" si="15"/>
        <v/>
      </c>
      <c r="BJ7" s="34" t="str">
        <f t="shared" si="16"/>
        <v/>
      </c>
      <c r="BK7" s="34" t="str">
        <f t="shared" si="17"/>
        <v/>
      </c>
      <c r="BL7" s="34" t="str">
        <f t="shared" si="18"/>
        <v/>
      </c>
      <c r="BM7" s="34" t="str">
        <f t="shared" si="19"/>
        <v/>
      </c>
      <c r="BN7" s="36" t="e">
        <f t="shared" si="21"/>
        <v>#DIV/0!</v>
      </c>
      <c r="BO7" s="36" t="e">
        <f t="shared" si="22"/>
        <v>#DIV/0!</v>
      </c>
      <c r="BP7" s="37" t="str">
        <f t="shared" si="23"/>
        <v/>
      </c>
      <c r="BQ7" s="37" t="str">
        <f t="shared" si="24"/>
        <v/>
      </c>
      <c r="BR7" s="37" t="str">
        <f t="shared" si="25"/>
        <v/>
      </c>
      <c r="BS7" s="37" t="str">
        <f t="shared" si="26"/>
        <v/>
      </c>
      <c r="BT7" s="37" t="str">
        <f t="shared" si="27"/>
        <v/>
      </c>
      <c r="BU7" s="37" t="str">
        <f t="shared" si="28"/>
        <v/>
      </c>
      <c r="BV7" s="37" t="str">
        <f t="shared" si="29"/>
        <v/>
      </c>
      <c r="BW7" s="37" t="str">
        <f t="shared" si="30"/>
        <v/>
      </c>
      <c r="BX7" s="37" t="str">
        <f t="shared" si="31"/>
        <v/>
      </c>
      <c r="BY7" s="37" t="str">
        <f t="shared" si="32"/>
        <v/>
      </c>
      <c r="BZ7" s="37" t="str">
        <f t="shared" si="33"/>
        <v/>
      </c>
      <c r="CA7" s="37" t="str">
        <f t="shared" si="34"/>
        <v/>
      </c>
      <c r="CB7" s="37" t="str">
        <f t="shared" si="35"/>
        <v/>
      </c>
      <c r="CC7" s="37" t="str">
        <f t="shared" si="36"/>
        <v/>
      </c>
      <c r="CD7" s="37" t="str">
        <f t="shared" si="37"/>
        <v/>
      </c>
      <c r="CE7" s="37" t="str">
        <f t="shared" si="38"/>
        <v/>
      </c>
      <c r="CF7" s="37" t="str">
        <f t="shared" si="39"/>
        <v/>
      </c>
      <c r="CG7" s="37" t="str">
        <f t="shared" si="40"/>
        <v/>
      </c>
      <c r="CH7" s="37" t="str">
        <f t="shared" si="41"/>
        <v/>
      </c>
      <c r="CI7" s="37" t="str">
        <f t="shared" si="42"/>
        <v/>
      </c>
    </row>
    <row r="8" spans="1:87" ht="12.75">
      <c r="A8" s="16"/>
      <c r="B8" s="14" t="str">
        <f>'Gene Table'!D7</f>
        <v>MIMAT0000069</v>
      </c>
      <c r="C8" s="14" t="s">
        <v>25</v>
      </c>
      <c r="D8" s="15" t="str">
        <f>IF(SUM('Test Sample Data'!D$3:D$98)&gt;10,IF(AND(ISNUMBER('Test Sample Data'!D7),'Test Sample Data'!D7&lt;$B$1,'Test Sample Data'!D7&gt;0),'Test Sample Data'!D7,$B$1),"")</f>
        <v/>
      </c>
      <c r="E8" s="15" t="str">
        <f>IF(SUM('Test Sample Data'!E$3:E$98)&gt;10,IF(AND(ISNUMBER('Test Sample Data'!E7),'Test Sample Data'!E7&lt;$B$1,'Test Sample Data'!E7&gt;0),'Test Sample Data'!E7,$B$1),"")</f>
        <v/>
      </c>
      <c r="F8" s="15" t="str">
        <f>IF(SUM('Test Sample Data'!F$3:F$98)&gt;10,IF(AND(ISNUMBER('Test Sample Data'!F7),'Test Sample Data'!F7&lt;$B$1,'Test Sample Data'!F7&gt;0),'Test Sample Data'!F7,$B$1),"")</f>
        <v/>
      </c>
      <c r="G8" s="15" t="str">
        <f>IF(SUM('Test Sample Data'!G$3:G$98)&gt;10,IF(AND(ISNUMBER('Test Sample Data'!G7),'Test Sample Data'!G7&lt;$B$1,'Test Sample Data'!G7&gt;0),'Test Sample Data'!G7,$B$1),"")</f>
        <v/>
      </c>
      <c r="H8" s="15" t="str">
        <f>IF(SUM('Test Sample Data'!H$3:H$98)&gt;10,IF(AND(ISNUMBER('Test Sample Data'!H7),'Test Sample Data'!H7&lt;$B$1,'Test Sample Data'!H7&gt;0),'Test Sample Data'!H7,$B$1),"")</f>
        <v/>
      </c>
      <c r="I8" s="15" t="str">
        <f>IF(SUM('Test Sample Data'!I$3:I$98)&gt;10,IF(AND(ISNUMBER('Test Sample Data'!I7),'Test Sample Data'!I7&lt;$B$1,'Test Sample Data'!I7&gt;0),'Test Sample Data'!I7,$B$1),"")</f>
        <v/>
      </c>
      <c r="J8" s="15" t="str">
        <f>IF(SUM('Test Sample Data'!J$3:J$98)&gt;10,IF(AND(ISNUMBER('Test Sample Data'!J7),'Test Sample Data'!J7&lt;$B$1,'Test Sample Data'!J7&gt;0),'Test Sample Data'!J7,$B$1),"")</f>
        <v/>
      </c>
      <c r="K8" s="15" t="str">
        <f>IF(SUM('Test Sample Data'!K$3:K$98)&gt;10,IF(AND(ISNUMBER('Test Sample Data'!K7),'Test Sample Data'!K7&lt;$B$1,'Test Sample Data'!K7&gt;0),'Test Sample Data'!K7,$B$1),"")</f>
        <v/>
      </c>
      <c r="L8" s="15" t="str">
        <f>IF(SUM('Test Sample Data'!L$3:L$98)&gt;10,IF(AND(ISNUMBER('Test Sample Data'!L7),'Test Sample Data'!L7&lt;$B$1,'Test Sample Data'!L7&gt;0),'Test Sample Data'!L7,$B$1),"")</f>
        <v/>
      </c>
      <c r="M8" s="15" t="str">
        <f>IF(SUM('Test Sample Data'!M$3:M$98)&gt;10,IF(AND(ISNUMBER('Test Sample Data'!M7),'Test Sample Data'!M7&lt;$B$1,'Test Sample Data'!M7&gt;0),'Test Sample Data'!M7,$B$1),"")</f>
        <v/>
      </c>
      <c r="N8" s="15" t="str">
        <f>'Gene Table'!D7</f>
        <v>MIMAT0000069</v>
      </c>
      <c r="O8" s="14" t="s">
        <v>25</v>
      </c>
      <c r="P8" s="15" t="str">
        <f>IF(SUM('Control Sample Data'!D$3:D$98)&gt;10,IF(AND(ISNUMBER('Control Sample Data'!D7),'Control Sample Data'!D7&lt;$B$1,'Control Sample Data'!D7&gt;0),'Control Sample Data'!D7,$B$1),"")</f>
        <v/>
      </c>
      <c r="Q8" s="15" t="str">
        <f>IF(SUM('Control Sample Data'!E$3:E$98)&gt;10,IF(AND(ISNUMBER('Control Sample Data'!E7),'Control Sample Data'!E7&lt;$B$1,'Control Sample Data'!E7&gt;0),'Control Sample Data'!E7,$B$1),"")</f>
        <v/>
      </c>
      <c r="R8" s="15" t="str">
        <f>IF(SUM('Control Sample Data'!F$3:F$98)&gt;10,IF(AND(ISNUMBER('Control Sample Data'!F7),'Control Sample Data'!F7&lt;$B$1,'Control Sample Data'!F7&gt;0),'Control Sample Data'!F7,$B$1),"")</f>
        <v/>
      </c>
      <c r="S8" s="15" t="str">
        <f>IF(SUM('Control Sample Data'!G$3:G$98)&gt;10,IF(AND(ISNUMBER('Control Sample Data'!G7),'Control Sample Data'!G7&lt;$B$1,'Control Sample Data'!G7&gt;0),'Control Sample Data'!G7,$B$1),"")</f>
        <v/>
      </c>
      <c r="T8" s="15" t="str">
        <f>IF(SUM('Control Sample Data'!H$3:H$98)&gt;10,IF(AND(ISNUMBER('Control Sample Data'!H7),'Control Sample Data'!H7&lt;$B$1,'Control Sample Data'!H7&gt;0),'Control Sample Data'!H7,$B$1),"")</f>
        <v/>
      </c>
      <c r="U8" s="15" t="str">
        <f>IF(SUM('Control Sample Data'!I$3:I$98)&gt;10,IF(AND(ISNUMBER('Control Sample Data'!I7),'Control Sample Data'!I7&lt;$B$1,'Control Sample Data'!I7&gt;0),'Control Sample Data'!I7,$B$1),"")</f>
        <v/>
      </c>
      <c r="V8" s="15" t="str">
        <f>IF(SUM('Control Sample Data'!J$3:J$98)&gt;10,IF(AND(ISNUMBER('Control Sample Data'!J7),'Control Sample Data'!J7&lt;$B$1,'Control Sample Data'!J7&gt;0),'Control Sample Data'!J7,$B$1),"")</f>
        <v/>
      </c>
      <c r="W8" s="15" t="str">
        <f>IF(SUM('Control Sample Data'!K$3:K$98)&gt;10,IF(AND(ISNUMBER('Control Sample Data'!K7),'Control Sample Data'!K7&lt;$B$1,'Control Sample Data'!K7&gt;0),'Control Sample Data'!K7,$B$1),"")</f>
        <v/>
      </c>
      <c r="X8" s="15" t="str">
        <f>IF(SUM('Control Sample Data'!L$3:L$98)&gt;10,IF(AND(ISNUMBER('Control Sample Data'!L7),'Control Sample Data'!L7&lt;$B$1,'Control Sample Data'!L7&gt;0),'Control Sample Data'!L7,$B$1),"")</f>
        <v/>
      </c>
      <c r="Y8" s="15" t="str">
        <f>IF(SUM('Control Sample Data'!M$3:M$98)&gt;10,IF(AND(ISNUMBER('Control Sample Data'!M7),'Control Sample Data'!M7&lt;$B$1,'Control Sample Data'!M7&gt;0),'Control Sample Data'!M7,$B$1),"")</f>
        <v/>
      </c>
      <c r="Z8" s="20" t="str">
        <f>IF(ISERROR(VLOOKUP('Choose Housekeeping Genes'!$C7,Calculations!$C$4:$M$99,2,0)),"",VLOOKUP('Choose Housekeeping Genes'!$C7,Calculations!$C$4:$M$99,2,0))</f>
        <v/>
      </c>
      <c r="AA8" s="20" t="str">
        <f>IF(ISERROR(VLOOKUP('Choose Housekeeping Genes'!$C7,Calculations!$C$4:$M$99,3,0)),"",VLOOKUP('Choose Housekeeping Genes'!$C7,Calculations!$C$4:$M$99,3,0))</f>
        <v/>
      </c>
      <c r="AB8" s="20" t="str">
        <f>IF(ISERROR(VLOOKUP('Choose Housekeeping Genes'!$C7,Calculations!$C$4:$M$99,4,0)),"",VLOOKUP('Choose Housekeeping Genes'!$C7,Calculations!$C$4:$M$99,4,0))</f>
        <v/>
      </c>
      <c r="AC8" s="20" t="str">
        <f>IF(ISERROR(VLOOKUP('Choose Housekeeping Genes'!$C7,Calculations!$C$4:$M$99,5,0)),"",VLOOKUP('Choose Housekeeping Genes'!$C7,Calculations!$C$4:$M$99,5,0))</f>
        <v/>
      </c>
      <c r="AD8" s="20" t="str">
        <f>IF(ISERROR(VLOOKUP('Choose Housekeeping Genes'!$C7,Calculations!$C$4:$M$99,6,0)),"",VLOOKUP('Choose Housekeeping Genes'!$C7,Calculations!$C$4:$M$99,6,0))</f>
        <v/>
      </c>
      <c r="AE8" s="20" t="str">
        <f>IF(ISERROR(VLOOKUP('Choose Housekeeping Genes'!$C7,Calculations!$C$4:$M$99,7,0)),"",VLOOKUP('Choose Housekeeping Genes'!$C7,Calculations!$C$4:$M$99,7,0))</f>
        <v/>
      </c>
      <c r="AF8" s="20" t="str">
        <f>IF(ISERROR(VLOOKUP('Choose Housekeeping Genes'!$C7,Calculations!$C$4:$M$99,8,0)),"",VLOOKUP('Choose Housekeeping Genes'!$C7,Calculations!$C$4:$M$99,8,0))</f>
        <v/>
      </c>
      <c r="AG8" s="20" t="str">
        <f>IF(ISERROR(VLOOKUP('Choose Housekeeping Genes'!$C7,Calculations!$C$4:$M$99,9,0)),"",VLOOKUP('Choose Housekeeping Genes'!$C7,Calculations!$C$4:$M$99,9,0))</f>
        <v/>
      </c>
      <c r="AH8" s="20" t="str">
        <f>IF(ISERROR(VLOOKUP('Choose Housekeeping Genes'!$C7,Calculations!$C$4:$M$99,10,0)),"",VLOOKUP('Choose Housekeeping Genes'!$C7,Calculations!$C$4:$M$99,10,0))</f>
        <v/>
      </c>
      <c r="AI8" s="20" t="str">
        <f>IF(ISERROR(VLOOKUP('Choose Housekeeping Genes'!$C7,Calculations!$C$4:$M$99,11,0)),"",VLOOKUP('Choose Housekeeping Genes'!$C7,Calculations!$C$4:$M$99,11,0))</f>
        <v/>
      </c>
      <c r="AJ8" s="20" t="str">
        <f>IF(ISERROR(VLOOKUP('Choose Housekeeping Genes'!$C7,Calculations!$C$4:$Y$99,14,0)),"",VLOOKUP('Choose Housekeeping Genes'!$C7,Calculations!$C$4:$Y$99,14,0))</f>
        <v/>
      </c>
      <c r="AK8" s="20" t="str">
        <f>IF(ISERROR(VLOOKUP('Choose Housekeeping Genes'!$C7,Calculations!$C$4:$Y$99,15,0)),"",VLOOKUP('Choose Housekeeping Genes'!$C7,Calculations!$C$4:$Y$99,15,0))</f>
        <v/>
      </c>
      <c r="AL8" s="20" t="str">
        <f>IF(ISERROR(VLOOKUP('Choose Housekeeping Genes'!$C7,Calculations!$C$4:$Y$99,16,0)),"",VLOOKUP('Choose Housekeeping Genes'!$C7,Calculations!$C$4:$Y$99,16,0))</f>
        <v/>
      </c>
      <c r="AM8" s="20" t="str">
        <f>IF(ISERROR(VLOOKUP('Choose Housekeeping Genes'!$C7,Calculations!$C$4:$Y$99,17,0)),"",VLOOKUP('Choose Housekeeping Genes'!$C7,Calculations!$C$4:$Y$99,17,0))</f>
        <v/>
      </c>
      <c r="AN8" s="20" t="str">
        <f>IF(ISERROR(VLOOKUP('Choose Housekeeping Genes'!$C7,Calculations!$C$4:$Y$99,18,0)),"",VLOOKUP('Choose Housekeeping Genes'!$C7,Calculations!$C$4:$Y$99,18,0))</f>
        <v/>
      </c>
      <c r="AO8" s="20" t="str">
        <f>IF(ISERROR(VLOOKUP('Choose Housekeeping Genes'!$C7,Calculations!$C$4:$Y$99,19,0)),"",VLOOKUP('Choose Housekeeping Genes'!$C7,Calculations!$C$4:$Y$99,19,0))</f>
        <v/>
      </c>
      <c r="AP8" s="20" t="str">
        <f>IF(ISERROR(VLOOKUP('Choose Housekeeping Genes'!$C7,Calculations!$C$4:$Y$99,20,0)),"",VLOOKUP('Choose Housekeeping Genes'!$C7,Calculations!$C$4:$Y$99,20,0))</f>
        <v/>
      </c>
      <c r="AQ8" s="20" t="str">
        <f>IF(ISERROR(VLOOKUP('Choose Housekeeping Genes'!$C7,Calculations!$C$4:$Y$99,21,0)),"",VLOOKUP('Choose Housekeeping Genes'!$C7,Calculations!$C$4:$Y$99,21,0))</f>
        <v/>
      </c>
      <c r="AR8" s="20" t="str">
        <f>IF(ISERROR(VLOOKUP('Choose Housekeeping Genes'!$C7,Calculations!$C$4:$Y$99,22,0)),"",VLOOKUP('Choose Housekeeping Genes'!$C7,Calculations!$C$4:$Y$99,22,0))</f>
        <v/>
      </c>
      <c r="AS8" s="20" t="str">
        <f>IF(ISERROR(VLOOKUP('Choose Housekeeping Genes'!$C7,Calculations!$C$4:$Y$99,23,0)),"",VLOOKUP('Choose Housekeeping Genes'!$C7,Calculations!$C$4:$Y$99,23,0))</f>
        <v/>
      </c>
      <c r="AT8" s="34" t="str">
        <f t="shared" si="0"/>
        <v/>
      </c>
      <c r="AU8" s="34" t="str">
        <f t="shared" si="1"/>
        <v/>
      </c>
      <c r="AV8" s="34" t="str">
        <f t="shared" si="2"/>
        <v/>
      </c>
      <c r="AW8" s="34" t="str">
        <f t="shared" si="3"/>
        <v/>
      </c>
      <c r="AX8" s="34" t="str">
        <f t="shared" si="4"/>
        <v/>
      </c>
      <c r="AY8" s="34" t="str">
        <f t="shared" si="5"/>
        <v/>
      </c>
      <c r="AZ8" s="34" t="str">
        <f t="shared" si="6"/>
        <v/>
      </c>
      <c r="BA8" s="34" t="str">
        <f t="shared" si="7"/>
        <v/>
      </c>
      <c r="BB8" s="34" t="str">
        <f t="shared" si="8"/>
        <v/>
      </c>
      <c r="BC8" s="34" t="str">
        <f t="shared" si="9"/>
        <v/>
      </c>
      <c r="BD8" s="34" t="str">
        <f t="shared" si="10"/>
        <v/>
      </c>
      <c r="BE8" s="34" t="str">
        <f t="shared" si="11"/>
        <v/>
      </c>
      <c r="BF8" s="34" t="str">
        <f t="shared" si="12"/>
        <v/>
      </c>
      <c r="BG8" s="34" t="str">
        <f t="shared" si="13"/>
        <v/>
      </c>
      <c r="BH8" s="34" t="str">
        <f t="shared" si="14"/>
        <v/>
      </c>
      <c r="BI8" s="34" t="str">
        <f t="shared" si="15"/>
        <v/>
      </c>
      <c r="BJ8" s="34" t="str">
        <f t="shared" si="16"/>
        <v/>
      </c>
      <c r="BK8" s="34" t="str">
        <f t="shared" si="17"/>
        <v/>
      </c>
      <c r="BL8" s="34" t="str">
        <f t="shared" si="18"/>
        <v/>
      </c>
      <c r="BM8" s="34" t="str">
        <f t="shared" si="19"/>
        <v/>
      </c>
      <c r="BN8" s="36" t="e">
        <f t="shared" si="21"/>
        <v>#DIV/0!</v>
      </c>
      <c r="BO8" s="36" t="e">
        <f t="shared" si="22"/>
        <v>#DIV/0!</v>
      </c>
      <c r="BP8" s="37" t="str">
        <f t="shared" si="23"/>
        <v/>
      </c>
      <c r="BQ8" s="37" t="str">
        <f t="shared" si="24"/>
        <v/>
      </c>
      <c r="BR8" s="37" t="str">
        <f t="shared" si="25"/>
        <v/>
      </c>
      <c r="BS8" s="37" t="str">
        <f t="shared" si="26"/>
        <v/>
      </c>
      <c r="BT8" s="37" t="str">
        <f t="shared" si="27"/>
        <v/>
      </c>
      <c r="BU8" s="37" t="str">
        <f t="shared" si="28"/>
        <v/>
      </c>
      <c r="BV8" s="37" t="str">
        <f t="shared" si="29"/>
        <v/>
      </c>
      <c r="BW8" s="37" t="str">
        <f t="shared" si="30"/>
        <v/>
      </c>
      <c r="BX8" s="37" t="str">
        <f t="shared" si="31"/>
        <v/>
      </c>
      <c r="BY8" s="37" t="str">
        <f t="shared" si="32"/>
        <v/>
      </c>
      <c r="BZ8" s="37" t="str">
        <f t="shared" si="33"/>
        <v/>
      </c>
      <c r="CA8" s="37" t="str">
        <f t="shared" si="34"/>
        <v/>
      </c>
      <c r="CB8" s="37" t="str">
        <f t="shared" si="35"/>
        <v/>
      </c>
      <c r="CC8" s="37" t="str">
        <f t="shared" si="36"/>
        <v/>
      </c>
      <c r="CD8" s="37" t="str">
        <f t="shared" si="37"/>
        <v/>
      </c>
      <c r="CE8" s="37" t="str">
        <f t="shared" si="38"/>
        <v/>
      </c>
      <c r="CF8" s="37" t="str">
        <f t="shared" si="39"/>
        <v/>
      </c>
      <c r="CG8" s="37" t="str">
        <f t="shared" si="40"/>
        <v/>
      </c>
      <c r="CH8" s="37" t="str">
        <f t="shared" si="41"/>
        <v/>
      </c>
      <c r="CI8" s="37" t="str">
        <f t="shared" si="42"/>
        <v/>
      </c>
    </row>
    <row r="9" spans="1:87" ht="12.75">
      <c r="A9" s="16"/>
      <c r="B9" s="14" t="str">
        <f>'Gene Table'!D8</f>
        <v>MIMAT0000422</v>
      </c>
      <c r="C9" s="14" t="s">
        <v>29</v>
      </c>
      <c r="D9" s="15" t="str">
        <f>IF(SUM('Test Sample Data'!D$3:D$98)&gt;10,IF(AND(ISNUMBER('Test Sample Data'!D8),'Test Sample Data'!D8&lt;$B$1,'Test Sample Data'!D8&gt;0),'Test Sample Data'!D8,$B$1),"")</f>
        <v/>
      </c>
      <c r="E9" s="15" t="str">
        <f>IF(SUM('Test Sample Data'!E$3:E$98)&gt;10,IF(AND(ISNUMBER('Test Sample Data'!E8),'Test Sample Data'!E8&lt;$B$1,'Test Sample Data'!E8&gt;0),'Test Sample Data'!E8,$B$1),"")</f>
        <v/>
      </c>
      <c r="F9" s="15" t="str">
        <f>IF(SUM('Test Sample Data'!F$3:F$98)&gt;10,IF(AND(ISNUMBER('Test Sample Data'!F8),'Test Sample Data'!F8&lt;$B$1,'Test Sample Data'!F8&gt;0),'Test Sample Data'!F8,$B$1),"")</f>
        <v/>
      </c>
      <c r="G9" s="15" t="str">
        <f>IF(SUM('Test Sample Data'!G$3:G$98)&gt;10,IF(AND(ISNUMBER('Test Sample Data'!G8),'Test Sample Data'!G8&lt;$B$1,'Test Sample Data'!G8&gt;0),'Test Sample Data'!G8,$B$1),"")</f>
        <v/>
      </c>
      <c r="H9" s="15" t="str">
        <f>IF(SUM('Test Sample Data'!H$3:H$98)&gt;10,IF(AND(ISNUMBER('Test Sample Data'!H8),'Test Sample Data'!H8&lt;$B$1,'Test Sample Data'!H8&gt;0),'Test Sample Data'!H8,$B$1),"")</f>
        <v/>
      </c>
      <c r="I9" s="15" t="str">
        <f>IF(SUM('Test Sample Data'!I$3:I$98)&gt;10,IF(AND(ISNUMBER('Test Sample Data'!I8),'Test Sample Data'!I8&lt;$B$1,'Test Sample Data'!I8&gt;0),'Test Sample Data'!I8,$B$1),"")</f>
        <v/>
      </c>
      <c r="J9" s="15" t="str">
        <f>IF(SUM('Test Sample Data'!J$3:J$98)&gt;10,IF(AND(ISNUMBER('Test Sample Data'!J8),'Test Sample Data'!J8&lt;$B$1,'Test Sample Data'!J8&gt;0),'Test Sample Data'!J8,$B$1),"")</f>
        <v/>
      </c>
      <c r="K9" s="15" t="str">
        <f>IF(SUM('Test Sample Data'!K$3:K$98)&gt;10,IF(AND(ISNUMBER('Test Sample Data'!K8),'Test Sample Data'!K8&lt;$B$1,'Test Sample Data'!K8&gt;0),'Test Sample Data'!K8,$B$1),"")</f>
        <v/>
      </c>
      <c r="L9" s="15" t="str">
        <f>IF(SUM('Test Sample Data'!L$3:L$98)&gt;10,IF(AND(ISNUMBER('Test Sample Data'!L8),'Test Sample Data'!L8&lt;$B$1,'Test Sample Data'!L8&gt;0),'Test Sample Data'!L8,$B$1),"")</f>
        <v/>
      </c>
      <c r="M9" s="15" t="str">
        <f>IF(SUM('Test Sample Data'!M$3:M$98)&gt;10,IF(AND(ISNUMBER('Test Sample Data'!M8),'Test Sample Data'!M8&lt;$B$1,'Test Sample Data'!M8&gt;0),'Test Sample Data'!M8,$B$1),"")</f>
        <v/>
      </c>
      <c r="N9" s="15" t="str">
        <f>'Gene Table'!D8</f>
        <v>MIMAT0000422</v>
      </c>
      <c r="O9" s="14" t="s">
        <v>29</v>
      </c>
      <c r="P9" s="15" t="str">
        <f>IF(SUM('Control Sample Data'!D$3:D$98)&gt;10,IF(AND(ISNUMBER('Control Sample Data'!D8),'Control Sample Data'!D8&lt;$B$1,'Control Sample Data'!D8&gt;0),'Control Sample Data'!D8,$B$1),"")</f>
        <v/>
      </c>
      <c r="Q9" s="15" t="str">
        <f>IF(SUM('Control Sample Data'!E$3:E$98)&gt;10,IF(AND(ISNUMBER('Control Sample Data'!E8),'Control Sample Data'!E8&lt;$B$1,'Control Sample Data'!E8&gt;0),'Control Sample Data'!E8,$B$1),"")</f>
        <v/>
      </c>
      <c r="R9" s="15" t="str">
        <f>IF(SUM('Control Sample Data'!F$3:F$98)&gt;10,IF(AND(ISNUMBER('Control Sample Data'!F8),'Control Sample Data'!F8&lt;$B$1,'Control Sample Data'!F8&gt;0),'Control Sample Data'!F8,$B$1),"")</f>
        <v/>
      </c>
      <c r="S9" s="15" t="str">
        <f>IF(SUM('Control Sample Data'!G$3:G$98)&gt;10,IF(AND(ISNUMBER('Control Sample Data'!G8),'Control Sample Data'!G8&lt;$B$1,'Control Sample Data'!G8&gt;0),'Control Sample Data'!G8,$B$1),"")</f>
        <v/>
      </c>
      <c r="T9" s="15" t="str">
        <f>IF(SUM('Control Sample Data'!H$3:H$98)&gt;10,IF(AND(ISNUMBER('Control Sample Data'!H8),'Control Sample Data'!H8&lt;$B$1,'Control Sample Data'!H8&gt;0),'Control Sample Data'!H8,$B$1),"")</f>
        <v/>
      </c>
      <c r="U9" s="15" t="str">
        <f>IF(SUM('Control Sample Data'!I$3:I$98)&gt;10,IF(AND(ISNUMBER('Control Sample Data'!I8),'Control Sample Data'!I8&lt;$B$1,'Control Sample Data'!I8&gt;0),'Control Sample Data'!I8,$B$1),"")</f>
        <v/>
      </c>
      <c r="V9" s="15" t="str">
        <f>IF(SUM('Control Sample Data'!J$3:J$98)&gt;10,IF(AND(ISNUMBER('Control Sample Data'!J8),'Control Sample Data'!J8&lt;$B$1,'Control Sample Data'!J8&gt;0),'Control Sample Data'!J8,$B$1),"")</f>
        <v/>
      </c>
      <c r="W9" s="15" t="str">
        <f>IF(SUM('Control Sample Data'!K$3:K$98)&gt;10,IF(AND(ISNUMBER('Control Sample Data'!K8),'Control Sample Data'!K8&lt;$B$1,'Control Sample Data'!K8&gt;0),'Control Sample Data'!K8,$B$1),"")</f>
        <v/>
      </c>
      <c r="X9" s="15" t="str">
        <f>IF(SUM('Control Sample Data'!L$3:L$98)&gt;10,IF(AND(ISNUMBER('Control Sample Data'!L8),'Control Sample Data'!L8&lt;$B$1,'Control Sample Data'!L8&gt;0),'Control Sample Data'!L8,$B$1),"")</f>
        <v/>
      </c>
      <c r="Y9" s="15" t="str">
        <f>IF(SUM('Control Sample Data'!M$3:M$98)&gt;10,IF(AND(ISNUMBER('Control Sample Data'!M8),'Control Sample Data'!M8&lt;$B$1,'Control Sample Data'!M8&gt;0),'Control Sample Data'!M8,$B$1),"")</f>
        <v/>
      </c>
      <c r="Z9" s="20" t="str">
        <f>IF(ISERROR(VLOOKUP('Choose Housekeeping Genes'!$C8,Calculations!$C$4:$M$99,2,0)),"",VLOOKUP('Choose Housekeeping Genes'!$C8,Calculations!$C$4:$M$99,2,0))</f>
        <v/>
      </c>
      <c r="AA9" s="20" t="str">
        <f>IF(ISERROR(VLOOKUP('Choose Housekeeping Genes'!$C8,Calculations!$C$4:$M$99,3,0)),"",VLOOKUP('Choose Housekeeping Genes'!$C8,Calculations!$C$4:$M$99,3,0))</f>
        <v/>
      </c>
      <c r="AB9" s="20" t="str">
        <f>IF(ISERROR(VLOOKUP('Choose Housekeeping Genes'!$C8,Calculations!$C$4:$M$99,4,0)),"",VLOOKUP('Choose Housekeeping Genes'!$C8,Calculations!$C$4:$M$99,4,0))</f>
        <v/>
      </c>
      <c r="AC9" s="20" t="str">
        <f>IF(ISERROR(VLOOKUP('Choose Housekeeping Genes'!$C8,Calculations!$C$4:$M$99,5,0)),"",VLOOKUP('Choose Housekeeping Genes'!$C8,Calculations!$C$4:$M$99,5,0))</f>
        <v/>
      </c>
      <c r="AD9" s="20" t="str">
        <f>IF(ISERROR(VLOOKUP('Choose Housekeeping Genes'!$C8,Calculations!$C$4:$M$99,6,0)),"",VLOOKUP('Choose Housekeeping Genes'!$C8,Calculations!$C$4:$M$99,6,0))</f>
        <v/>
      </c>
      <c r="AE9" s="20" t="str">
        <f>IF(ISERROR(VLOOKUP('Choose Housekeeping Genes'!$C8,Calculations!$C$4:$M$99,7,0)),"",VLOOKUP('Choose Housekeeping Genes'!$C8,Calculations!$C$4:$M$99,7,0))</f>
        <v/>
      </c>
      <c r="AF9" s="20" t="str">
        <f>IF(ISERROR(VLOOKUP('Choose Housekeeping Genes'!$C8,Calculations!$C$4:$M$99,8,0)),"",VLOOKUP('Choose Housekeeping Genes'!$C8,Calculations!$C$4:$M$99,8,0))</f>
        <v/>
      </c>
      <c r="AG9" s="20" t="str">
        <f>IF(ISERROR(VLOOKUP('Choose Housekeeping Genes'!$C8,Calculations!$C$4:$M$99,9,0)),"",VLOOKUP('Choose Housekeeping Genes'!$C8,Calculations!$C$4:$M$99,9,0))</f>
        <v/>
      </c>
      <c r="AH9" s="20" t="str">
        <f>IF(ISERROR(VLOOKUP('Choose Housekeeping Genes'!$C8,Calculations!$C$4:$M$99,10,0)),"",VLOOKUP('Choose Housekeeping Genes'!$C8,Calculations!$C$4:$M$99,10,0))</f>
        <v/>
      </c>
      <c r="AI9" s="20" t="str">
        <f>IF(ISERROR(VLOOKUP('Choose Housekeeping Genes'!$C8,Calculations!$C$4:$M$99,11,0)),"",VLOOKUP('Choose Housekeeping Genes'!$C8,Calculations!$C$4:$M$99,11,0))</f>
        <v/>
      </c>
      <c r="AJ9" s="20" t="str">
        <f>IF(ISERROR(VLOOKUP('Choose Housekeeping Genes'!$C8,Calculations!$C$4:$Y$99,14,0)),"",VLOOKUP('Choose Housekeeping Genes'!$C8,Calculations!$C$4:$Y$99,14,0))</f>
        <v/>
      </c>
      <c r="AK9" s="20" t="str">
        <f>IF(ISERROR(VLOOKUP('Choose Housekeeping Genes'!$C8,Calculations!$C$4:$Y$99,15,0)),"",VLOOKUP('Choose Housekeeping Genes'!$C8,Calculations!$C$4:$Y$99,15,0))</f>
        <v/>
      </c>
      <c r="AL9" s="20" t="str">
        <f>IF(ISERROR(VLOOKUP('Choose Housekeeping Genes'!$C8,Calculations!$C$4:$Y$99,16,0)),"",VLOOKUP('Choose Housekeeping Genes'!$C8,Calculations!$C$4:$Y$99,16,0))</f>
        <v/>
      </c>
      <c r="AM9" s="20" t="str">
        <f>IF(ISERROR(VLOOKUP('Choose Housekeeping Genes'!$C8,Calculations!$C$4:$Y$99,17,0)),"",VLOOKUP('Choose Housekeeping Genes'!$C8,Calculations!$C$4:$Y$99,17,0))</f>
        <v/>
      </c>
      <c r="AN9" s="20" t="str">
        <f>IF(ISERROR(VLOOKUP('Choose Housekeeping Genes'!$C8,Calculations!$C$4:$Y$99,18,0)),"",VLOOKUP('Choose Housekeeping Genes'!$C8,Calculations!$C$4:$Y$99,18,0))</f>
        <v/>
      </c>
      <c r="AO9" s="20" t="str">
        <f>IF(ISERROR(VLOOKUP('Choose Housekeeping Genes'!$C8,Calculations!$C$4:$Y$99,19,0)),"",VLOOKUP('Choose Housekeeping Genes'!$C8,Calculations!$C$4:$Y$99,19,0))</f>
        <v/>
      </c>
      <c r="AP9" s="20" t="str">
        <f>IF(ISERROR(VLOOKUP('Choose Housekeeping Genes'!$C8,Calculations!$C$4:$Y$99,20,0)),"",VLOOKUP('Choose Housekeeping Genes'!$C8,Calculations!$C$4:$Y$99,20,0))</f>
        <v/>
      </c>
      <c r="AQ9" s="20" t="str">
        <f>IF(ISERROR(VLOOKUP('Choose Housekeeping Genes'!$C8,Calculations!$C$4:$Y$99,21,0)),"",VLOOKUP('Choose Housekeeping Genes'!$C8,Calculations!$C$4:$Y$99,21,0))</f>
        <v/>
      </c>
      <c r="AR9" s="20" t="str">
        <f>IF(ISERROR(VLOOKUP('Choose Housekeeping Genes'!$C8,Calculations!$C$4:$Y$99,22,0)),"",VLOOKUP('Choose Housekeeping Genes'!$C8,Calculations!$C$4:$Y$99,22,0))</f>
        <v/>
      </c>
      <c r="AS9" s="20" t="str">
        <f>IF(ISERROR(VLOOKUP('Choose Housekeeping Genes'!$C8,Calculations!$C$4:$Y$99,23,0)),"",VLOOKUP('Choose Housekeeping Genes'!$C8,Calculations!$C$4:$Y$99,23,0))</f>
        <v/>
      </c>
      <c r="AT9" s="34" t="str">
        <f t="shared" si="0"/>
        <v/>
      </c>
      <c r="AU9" s="34" t="str">
        <f t="shared" si="1"/>
        <v/>
      </c>
      <c r="AV9" s="34" t="str">
        <f t="shared" si="2"/>
        <v/>
      </c>
      <c r="AW9" s="34" t="str">
        <f t="shared" si="3"/>
        <v/>
      </c>
      <c r="AX9" s="34" t="str">
        <f t="shared" si="4"/>
        <v/>
      </c>
      <c r="AY9" s="34" t="str">
        <f t="shared" si="5"/>
        <v/>
      </c>
      <c r="AZ9" s="34" t="str">
        <f t="shared" si="6"/>
        <v/>
      </c>
      <c r="BA9" s="34" t="str">
        <f t="shared" si="7"/>
        <v/>
      </c>
      <c r="BB9" s="34" t="str">
        <f t="shared" si="8"/>
        <v/>
      </c>
      <c r="BC9" s="34" t="str">
        <f t="shared" si="9"/>
        <v/>
      </c>
      <c r="BD9" s="34" t="str">
        <f t="shared" si="10"/>
        <v/>
      </c>
      <c r="BE9" s="34" t="str">
        <f t="shared" si="11"/>
        <v/>
      </c>
      <c r="BF9" s="34" t="str">
        <f t="shared" si="12"/>
        <v/>
      </c>
      <c r="BG9" s="34" t="str">
        <f t="shared" si="13"/>
        <v/>
      </c>
      <c r="BH9" s="34" t="str">
        <f t="shared" si="14"/>
        <v/>
      </c>
      <c r="BI9" s="34" t="str">
        <f t="shared" si="15"/>
        <v/>
      </c>
      <c r="BJ9" s="34" t="str">
        <f t="shared" si="16"/>
        <v/>
      </c>
      <c r="BK9" s="34" t="str">
        <f t="shared" si="17"/>
        <v/>
      </c>
      <c r="BL9" s="34" t="str">
        <f t="shared" si="18"/>
        <v/>
      </c>
      <c r="BM9" s="34" t="str">
        <f t="shared" si="19"/>
        <v/>
      </c>
      <c r="BN9" s="36" t="e">
        <f t="shared" si="21"/>
        <v>#DIV/0!</v>
      </c>
      <c r="BO9" s="36" t="e">
        <f t="shared" si="22"/>
        <v>#DIV/0!</v>
      </c>
      <c r="BP9" s="37" t="str">
        <f t="shared" si="23"/>
        <v/>
      </c>
      <c r="BQ9" s="37" t="str">
        <f t="shared" si="24"/>
        <v/>
      </c>
      <c r="BR9" s="37" t="str">
        <f t="shared" si="25"/>
        <v/>
      </c>
      <c r="BS9" s="37" t="str">
        <f t="shared" si="26"/>
        <v/>
      </c>
      <c r="BT9" s="37" t="str">
        <f t="shared" si="27"/>
        <v/>
      </c>
      <c r="BU9" s="37" t="str">
        <f t="shared" si="28"/>
        <v/>
      </c>
      <c r="BV9" s="37" t="str">
        <f t="shared" si="29"/>
        <v/>
      </c>
      <c r="BW9" s="37" t="str">
        <f t="shared" si="30"/>
        <v/>
      </c>
      <c r="BX9" s="37" t="str">
        <f t="shared" si="31"/>
        <v/>
      </c>
      <c r="BY9" s="37" t="str">
        <f t="shared" si="32"/>
        <v/>
      </c>
      <c r="BZ9" s="37" t="str">
        <f t="shared" si="33"/>
        <v/>
      </c>
      <c r="CA9" s="37" t="str">
        <f t="shared" si="34"/>
        <v/>
      </c>
      <c r="CB9" s="37" t="str">
        <f t="shared" si="35"/>
        <v/>
      </c>
      <c r="CC9" s="37" t="str">
        <f t="shared" si="36"/>
        <v/>
      </c>
      <c r="CD9" s="37" t="str">
        <f t="shared" si="37"/>
        <v/>
      </c>
      <c r="CE9" s="37" t="str">
        <f t="shared" si="38"/>
        <v/>
      </c>
      <c r="CF9" s="37" t="str">
        <f t="shared" si="39"/>
        <v/>
      </c>
      <c r="CG9" s="37" t="str">
        <f t="shared" si="40"/>
        <v/>
      </c>
      <c r="CH9" s="37" t="str">
        <f t="shared" si="41"/>
        <v/>
      </c>
      <c r="CI9" s="37" t="str">
        <f t="shared" si="42"/>
        <v/>
      </c>
    </row>
    <row r="10" spans="1:87" ht="12.75" customHeight="1">
      <c r="A10" s="16"/>
      <c r="B10" s="14" t="str">
        <f>'Gene Table'!D9</f>
        <v>MIMAT0000443</v>
      </c>
      <c r="C10" s="14" t="s">
        <v>33</v>
      </c>
      <c r="D10" s="15" t="str">
        <f>IF(SUM('Test Sample Data'!D$3:D$98)&gt;10,IF(AND(ISNUMBER('Test Sample Data'!D9),'Test Sample Data'!D9&lt;$B$1,'Test Sample Data'!D9&gt;0),'Test Sample Data'!D9,$B$1),"")</f>
        <v/>
      </c>
      <c r="E10" s="15" t="str">
        <f>IF(SUM('Test Sample Data'!E$3:E$98)&gt;10,IF(AND(ISNUMBER('Test Sample Data'!E9),'Test Sample Data'!E9&lt;$B$1,'Test Sample Data'!E9&gt;0),'Test Sample Data'!E9,$B$1),"")</f>
        <v/>
      </c>
      <c r="F10" s="15" t="str">
        <f>IF(SUM('Test Sample Data'!F$3:F$98)&gt;10,IF(AND(ISNUMBER('Test Sample Data'!F9),'Test Sample Data'!F9&lt;$B$1,'Test Sample Data'!F9&gt;0),'Test Sample Data'!F9,$B$1),"")</f>
        <v/>
      </c>
      <c r="G10" s="15" t="str">
        <f>IF(SUM('Test Sample Data'!G$3:G$98)&gt;10,IF(AND(ISNUMBER('Test Sample Data'!G9),'Test Sample Data'!G9&lt;$B$1,'Test Sample Data'!G9&gt;0),'Test Sample Data'!G9,$B$1),"")</f>
        <v/>
      </c>
      <c r="H10" s="15" t="str">
        <f>IF(SUM('Test Sample Data'!H$3:H$98)&gt;10,IF(AND(ISNUMBER('Test Sample Data'!H9),'Test Sample Data'!H9&lt;$B$1,'Test Sample Data'!H9&gt;0),'Test Sample Data'!H9,$B$1),"")</f>
        <v/>
      </c>
      <c r="I10" s="15" t="str">
        <f>IF(SUM('Test Sample Data'!I$3:I$98)&gt;10,IF(AND(ISNUMBER('Test Sample Data'!I9),'Test Sample Data'!I9&lt;$B$1,'Test Sample Data'!I9&gt;0),'Test Sample Data'!I9,$B$1),"")</f>
        <v/>
      </c>
      <c r="J10" s="15" t="str">
        <f>IF(SUM('Test Sample Data'!J$3:J$98)&gt;10,IF(AND(ISNUMBER('Test Sample Data'!J9),'Test Sample Data'!J9&lt;$B$1,'Test Sample Data'!J9&gt;0),'Test Sample Data'!J9,$B$1),"")</f>
        <v/>
      </c>
      <c r="K10" s="15" t="str">
        <f>IF(SUM('Test Sample Data'!K$3:K$98)&gt;10,IF(AND(ISNUMBER('Test Sample Data'!K9),'Test Sample Data'!K9&lt;$B$1,'Test Sample Data'!K9&gt;0),'Test Sample Data'!K9,$B$1),"")</f>
        <v/>
      </c>
      <c r="L10" s="15" t="str">
        <f>IF(SUM('Test Sample Data'!L$3:L$98)&gt;10,IF(AND(ISNUMBER('Test Sample Data'!L9),'Test Sample Data'!L9&lt;$B$1,'Test Sample Data'!L9&gt;0),'Test Sample Data'!L9,$B$1),"")</f>
        <v/>
      </c>
      <c r="M10" s="15" t="str">
        <f>IF(SUM('Test Sample Data'!M$3:M$98)&gt;10,IF(AND(ISNUMBER('Test Sample Data'!M9),'Test Sample Data'!M9&lt;$B$1,'Test Sample Data'!M9&gt;0),'Test Sample Data'!M9,$B$1),"")</f>
        <v/>
      </c>
      <c r="N10" s="15" t="str">
        <f>'Gene Table'!D9</f>
        <v>MIMAT0000443</v>
      </c>
      <c r="O10" s="14" t="s">
        <v>33</v>
      </c>
      <c r="P10" s="15" t="str">
        <f>IF(SUM('Control Sample Data'!D$3:D$98)&gt;10,IF(AND(ISNUMBER('Control Sample Data'!D9),'Control Sample Data'!D9&lt;$B$1,'Control Sample Data'!D9&gt;0),'Control Sample Data'!D9,$B$1),"")</f>
        <v/>
      </c>
      <c r="Q10" s="15" t="str">
        <f>IF(SUM('Control Sample Data'!E$3:E$98)&gt;10,IF(AND(ISNUMBER('Control Sample Data'!E9),'Control Sample Data'!E9&lt;$B$1,'Control Sample Data'!E9&gt;0),'Control Sample Data'!E9,$B$1),"")</f>
        <v/>
      </c>
      <c r="R10" s="15" t="str">
        <f>IF(SUM('Control Sample Data'!F$3:F$98)&gt;10,IF(AND(ISNUMBER('Control Sample Data'!F9),'Control Sample Data'!F9&lt;$B$1,'Control Sample Data'!F9&gt;0),'Control Sample Data'!F9,$B$1),"")</f>
        <v/>
      </c>
      <c r="S10" s="15" t="str">
        <f>IF(SUM('Control Sample Data'!G$3:G$98)&gt;10,IF(AND(ISNUMBER('Control Sample Data'!G9),'Control Sample Data'!G9&lt;$B$1,'Control Sample Data'!G9&gt;0),'Control Sample Data'!G9,$B$1),"")</f>
        <v/>
      </c>
      <c r="T10" s="15" t="str">
        <f>IF(SUM('Control Sample Data'!H$3:H$98)&gt;10,IF(AND(ISNUMBER('Control Sample Data'!H9),'Control Sample Data'!H9&lt;$B$1,'Control Sample Data'!H9&gt;0),'Control Sample Data'!H9,$B$1),"")</f>
        <v/>
      </c>
      <c r="U10" s="15" t="str">
        <f>IF(SUM('Control Sample Data'!I$3:I$98)&gt;10,IF(AND(ISNUMBER('Control Sample Data'!I9),'Control Sample Data'!I9&lt;$B$1,'Control Sample Data'!I9&gt;0),'Control Sample Data'!I9,$B$1),"")</f>
        <v/>
      </c>
      <c r="V10" s="15" t="str">
        <f>IF(SUM('Control Sample Data'!J$3:J$98)&gt;10,IF(AND(ISNUMBER('Control Sample Data'!J9),'Control Sample Data'!J9&lt;$B$1,'Control Sample Data'!J9&gt;0),'Control Sample Data'!J9,$B$1),"")</f>
        <v/>
      </c>
      <c r="W10" s="15" t="str">
        <f>IF(SUM('Control Sample Data'!K$3:K$98)&gt;10,IF(AND(ISNUMBER('Control Sample Data'!K9),'Control Sample Data'!K9&lt;$B$1,'Control Sample Data'!K9&gt;0),'Control Sample Data'!K9,$B$1),"")</f>
        <v/>
      </c>
      <c r="X10" s="15" t="str">
        <f>IF(SUM('Control Sample Data'!L$3:L$98)&gt;10,IF(AND(ISNUMBER('Control Sample Data'!L9),'Control Sample Data'!L9&lt;$B$1,'Control Sample Data'!L9&gt;0),'Control Sample Data'!L9,$B$1),"")</f>
        <v/>
      </c>
      <c r="Y10" s="15" t="str">
        <f>IF(SUM('Control Sample Data'!M$3:M$98)&gt;10,IF(AND(ISNUMBER('Control Sample Data'!M9),'Control Sample Data'!M9&lt;$B$1,'Control Sample Data'!M9&gt;0),'Control Sample Data'!M9,$B$1),"")</f>
        <v/>
      </c>
      <c r="Z10" s="20" t="str">
        <f>IF(ISERROR(VLOOKUP('Choose Housekeeping Genes'!$C9,Calculations!$C$4:$M$99,2,0)),"",VLOOKUP('Choose Housekeeping Genes'!$C9,Calculations!$C$4:$M$99,2,0))</f>
        <v/>
      </c>
      <c r="AA10" s="20" t="str">
        <f>IF(ISERROR(VLOOKUP('Choose Housekeeping Genes'!$C9,Calculations!$C$4:$M$99,3,0)),"",VLOOKUP('Choose Housekeeping Genes'!$C9,Calculations!$C$4:$M$99,3,0))</f>
        <v/>
      </c>
      <c r="AB10" s="20" t="str">
        <f>IF(ISERROR(VLOOKUP('Choose Housekeeping Genes'!$C9,Calculations!$C$4:$M$99,4,0)),"",VLOOKUP('Choose Housekeeping Genes'!$C9,Calculations!$C$4:$M$99,4,0))</f>
        <v/>
      </c>
      <c r="AC10" s="20" t="str">
        <f>IF(ISERROR(VLOOKUP('Choose Housekeeping Genes'!$C9,Calculations!$C$4:$M$99,5,0)),"",VLOOKUP('Choose Housekeeping Genes'!$C9,Calculations!$C$4:$M$99,5,0))</f>
        <v/>
      </c>
      <c r="AD10" s="20" t="str">
        <f>IF(ISERROR(VLOOKUP('Choose Housekeeping Genes'!$C9,Calculations!$C$4:$M$99,6,0)),"",VLOOKUP('Choose Housekeeping Genes'!$C9,Calculations!$C$4:$M$99,6,0))</f>
        <v/>
      </c>
      <c r="AE10" s="20" t="str">
        <f>IF(ISERROR(VLOOKUP('Choose Housekeeping Genes'!$C9,Calculations!$C$4:$M$99,7,0)),"",VLOOKUP('Choose Housekeeping Genes'!$C9,Calculations!$C$4:$M$99,7,0))</f>
        <v/>
      </c>
      <c r="AF10" s="20" t="str">
        <f>IF(ISERROR(VLOOKUP('Choose Housekeeping Genes'!$C9,Calculations!$C$4:$M$99,8,0)),"",VLOOKUP('Choose Housekeeping Genes'!$C9,Calculations!$C$4:$M$99,8,0))</f>
        <v/>
      </c>
      <c r="AG10" s="20" t="str">
        <f>IF(ISERROR(VLOOKUP('Choose Housekeeping Genes'!$C9,Calculations!$C$4:$M$99,9,0)),"",VLOOKUP('Choose Housekeeping Genes'!$C9,Calculations!$C$4:$M$99,9,0))</f>
        <v/>
      </c>
      <c r="AH10" s="20" t="str">
        <f>IF(ISERROR(VLOOKUP('Choose Housekeeping Genes'!$C9,Calculations!$C$4:$M$99,10,0)),"",VLOOKUP('Choose Housekeeping Genes'!$C9,Calculations!$C$4:$M$99,10,0))</f>
        <v/>
      </c>
      <c r="AI10" s="20" t="str">
        <f>IF(ISERROR(VLOOKUP('Choose Housekeeping Genes'!$C9,Calculations!$C$4:$M$99,11,0)),"",VLOOKUP('Choose Housekeeping Genes'!$C9,Calculations!$C$4:$M$99,11,0))</f>
        <v/>
      </c>
      <c r="AJ10" s="20" t="str">
        <f>IF(ISERROR(VLOOKUP('Choose Housekeeping Genes'!$C9,Calculations!$C$4:$Y$99,14,0)),"",VLOOKUP('Choose Housekeeping Genes'!$C9,Calculations!$C$4:$Y$99,14,0))</f>
        <v/>
      </c>
      <c r="AK10" s="20" t="str">
        <f>IF(ISERROR(VLOOKUP('Choose Housekeeping Genes'!$C9,Calculations!$C$4:$Y$99,15,0)),"",VLOOKUP('Choose Housekeeping Genes'!$C9,Calculations!$C$4:$Y$99,15,0))</f>
        <v/>
      </c>
      <c r="AL10" s="20" t="str">
        <f>IF(ISERROR(VLOOKUP('Choose Housekeeping Genes'!$C9,Calculations!$C$4:$Y$99,16,0)),"",VLOOKUP('Choose Housekeeping Genes'!$C9,Calculations!$C$4:$Y$99,16,0))</f>
        <v/>
      </c>
      <c r="AM10" s="20" t="str">
        <f>IF(ISERROR(VLOOKUP('Choose Housekeeping Genes'!$C9,Calculations!$C$4:$Y$99,17,0)),"",VLOOKUP('Choose Housekeeping Genes'!$C9,Calculations!$C$4:$Y$99,17,0))</f>
        <v/>
      </c>
      <c r="AN10" s="20" t="str">
        <f>IF(ISERROR(VLOOKUP('Choose Housekeeping Genes'!$C9,Calculations!$C$4:$Y$99,18,0)),"",VLOOKUP('Choose Housekeeping Genes'!$C9,Calculations!$C$4:$Y$99,18,0))</f>
        <v/>
      </c>
      <c r="AO10" s="20" t="str">
        <f>IF(ISERROR(VLOOKUP('Choose Housekeeping Genes'!$C9,Calculations!$C$4:$Y$99,19,0)),"",VLOOKUP('Choose Housekeeping Genes'!$C9,Calculations!$C$4:$Y$99,19,0))</f>
        <v/>
      </c>
      <c r="AP10" s="20" t="str">
        <f>IF(ISERROR(VLOOKUP('Choose Housekeeping Genes'!$C9,Calculations!$C$4:$Y$99,20,0)),"",VLOOKUP('Choose Housekeeping Genes'!$C9,Calculations!$C$4:$Y$99,20,0))</f>
        <v/>
      </c>
      <c r="AQ10" s="20" t="str">
        <f>IF(ISERROR(VLOOKUP('Choose Housekeeping Genes'!$C9,Calculations!$C$4:$Y$99,21,0)),"",VLOOKUP('Choose Housekeeping Genes'!$C9,Calculations!$C$4:$Y$99,21,0))</f>
        <v/>
      </c>
      <c r="AR10" s="20" t="str">
        <f>IF(ISERROR(VLOOKUP('Choose Housekeeping Genes'!$C9,Calculations!$C$4:$Y$99,22,0)),"",VLOOKUP('Choose Housekeeping Genes'!$C9,Calculations!$C$4:$Y$99,22,0))</f>
        <v/>
      </c>
      <c r="AS10" s="20" t="str">
        <f>IF(ISERROR(VLOOKUP('Choose Housekeeping Genes'!$C9,Calculations!$C$4:$Y$99,23,0)),"",VLOOKUP('Choose Housekeeping Genes'!$C9,Calculations!$C$4:$Y$99,23,0))</f>
        <v/>
      </c>
      <c r="AT10" s="34" t="str">
        <f t="shared" si="0"/>
        <v/>
      </c>
      <c r="AU10" s="34" t="str">
        <f t="shared" si="1"/>
        <v/>
      </c>
      <c r="AV10" s="34" t="str">
        <f t="shared" si="2"/>
        <v/>
      </c>
      <c r="AW10" s="34" t="str">
        <f t="shared" si="3"/>
        <v/>
      </c>
      <c r="AX10" s="34" t="str">
        <f t="shared" si="4"/>
        <v/>
      </c>
      <c r="AY10" s="34" t="str">
        <f t="shared" si="5"/>
        <v/>
      </c>
      <c r="AZ10" s="34" t="str">
        <f t="shared" si="6"/>
        <v/>
      </c>
      <c r="BA10" s="34" t="str">
        <f t="shared" si="7"/>
        <v/>
      </c>
      <c r="BB10" s="34" t="str">
        <f t="shared" si="8"/>
        <v/>
      </c>
      <c r="BC10" s="34" t="str">
        <f t="shared" si="9"/>
        <v/>
      </c>
      <c r="BD10" s="34" t="str">
        <f t="shared" si="10"/>
        <v/>
      </c>
      <c r="BE10" s="34" t="str">
        <f t="shared" si="11"/>
        <v/>
      </c>
      <c r="BF10" s="34" t="str">
        <f t="shared" si="12"/>
        <v/>
      </c>
      <c r="BG10" s="34" t="str">
        <f t="shared" si="13"/>
        <v/>
      </c>
      <c r="BH10" s="34" t="str">
        <f t="shared" si="14"/>
        <v/>
      </c>
      <c r="BI10" s="34" t="str">
        <f t="shared" si="15"/>
        <v/>
      </c>
      <c r="BJ10" s="34" t="str">
        <f t="shared" si="16"/>
        <v/>
      </c>
      <c r="BK10" s="34" t="str">
        <f t="shared" si="17"/>
        <v/>
      </c>
      <c r="BL10" s="34" t="str">
        <f t="shared" si="18"/>
        <v/>
      </c>
      <c r="BM10" s="34" t="str">
        <f t="shared" si="19"/>
        <v/>
      </c>
      <c r="BN10" s="36" t="e">
        <f t="shared" si="21"/>
        <v>#DIV/0!</v>
      </c>
      <c r="BO10" s="36" t="e">
        <f t="shared" si="22"/>
        <v>#DIV/0!</v>
      </c>
      <c r="BP10" s="37" t="str">
        <f t="shared" si="23"/>
        <v/>
      </c>
      <c r="BQ10" s="37" t="str">
        <f t="shared" si="24"/>
        <v/>
      </c>
      <c r="BR10" s="37" t="str">
        <f t="shared" si="25"/>
        <v/>
      </c>
      <c r="BS10" s="37" t="str">
        <f t="shared" si="26"/>
        <v/>
      </c>
      <c r="BT10" s="37" t="str">
        <f t="shared" si="27"/>
        <v/>
      </c>
      <c r="BU10" s="37" t="str">
        <f t="shared" si="28"/>
        <v/>
      </c>
      <c r="BV10" s="37" t="str">
        <f t="shared" si="29"/>
        <v/>
      </c>
      <c r="BW10" s="37" t="str">
        <f t="shared" si="30"/>
        <v/>
      </c>
      <c r="BX10" s="37" t="str">
        <f t="shared" si="31"/>
        <v/>
      </c>
      <c r="BY10" s="37" t="str">
        <f t="shared" si="32"/>
        <v/>
      </c>
      <c r="BZ10" s="37" t="str">
        <f t="shared" si="33"/>
        <v/>
      </c>
      <c r="CA10" s="37" t="str">
        <f t="shared" si="34"/>
        <v/>
      </c>
      <c r="CB10" s="37" t="str">
        <f t="shared" si="35"/>
        <v/>
      </c>
      <c r="CC10" s="37" t="str">
        <f t="shared" si="36"/>
        <v/>
      </c>
      <c r="CD10" s="37" t="str">
        <f t="shared" si="37"/>
        <v/>
      </c>
      <c r="CE10" s="37" t="str">
        <f t="shared" si="38"/>
        <v/>
      </c>
      <c r="CF10" s="37" t="str">
        <f t="shared" si="39"/>
        <v/>
      </c>
      <c r="CG10" s="37" t="str">
        <f t="shared" si="40"/>
        <v/>
      </c>
      <c r="CH10" s="37" t="str">
        <f t="shared" si="41"/>
        <v/>
      </c>
      <c r="CI10" s="37" t="str">
        <f t="shared" si="42"/>
        <v/>
      </c>
    </row>
    <row r="11" spans="1:87" ht="12.75" customHeight="1">
      <c r="A11" s="16"/>
      <c r="B11" s="14" t="str">
        <f>'Gene Table'!D10</f>
        <v>MIMAT0000423</v>
      </c>
      <c r="C11" s="14" t="s">
        <v>37</v>
      </c>
      <c r="D11" s="15" t="str">
        <f>IF(SUM('Test Sample Data'!D$3:D$98)&gt;10,IF(AND(ISNUMBER('Test Sample Data'!D10),'Test Sample Data'!D10&lt;$B$1,'Test Sample Data'!D10&gt;0),'Test Sample Data'!D10,$B$1),"")</f>
        <v/>
      </c>
      <c r="E11" s="15" t="str">
        <f>IF(SUM('Test Sample Data'!E$3:E$98)&gt;10,IF(AND(ISNUMBER('Test Sample Data'!E10),'Test Sample Data'!E10&lt;$B$1,'Test Sample Data'!E10&gt;0),'Test Sample Data'!E10,$B$1),"")</f>
        <v/>
      </c>
      <c r="F11" s="15" t="str">
        <f>IF(SUM('Test Sample Data'!F$3:F$98)&gt;10,IF(AND(ISNUMBER('Test Sample Data'!F10),'Test Sample Data'!F10&lt;$B$1,'Test Sample Data'!F10&gt;0),'Test Sample Data'!F10,$B$1),"")</f>
        <v/>
      </c>
      <c r="G11" s="15" t="str">
        <f>IF(SUM('Test Sample Data'!G$3:G$98)&gt;10,IF(AND(ISNUMBER('Test Sample Data'!G10),'Test Sample Data'!G10&lt;$B$1,'Test Sample Data'!G10&gt;0),'Test Sample Data'!G10,$B$1),"")</f>
        <v/>
      </c>
      <c r="H11" s="15" t="str">
        <f>IF(SUM('Test Sample Data'!H$3:H$98)&gt;10,IF(AND(ISNUMBER('Test Sample Data'!H10),'Test Sample Data'!H10&lt;$B$1,'Test Sample Data'!H10&gt;0),'Test Sample Data'!H10,$B$1),"")</f>
        <v/>
      </c>
      <c r="I11" s="15" t="str">
        <f>IF(SUM('Test Sample Data'!I$3:I$98)&gt;10,IF(AND(ISNUMBER('Test Sample Data'!I10),'Test Sample Data'!I10&lt;$B$1,'Test Sample Data'!I10&gt;0),'Test Sample Data'!I10,$B$1),"")</f>
        <v/>
      </c>
      <c r="J11" s="15" t="str">
        <f>IF(SUM('Test Sample Data'!J$3:J$98)&gt;10,IF(AND(ISNUMBER('Test Sample Data'!J10),'Test Sample Data'!J10&lt;$B$1,'Test Sample Data'!J10&gt;0),'Test Sample Data'!J10,$B$1),"")</f>
        <v/>
      </c>
      <c r="K11" s="15" t="str">
        <f>IF(SUM('Test Sample Data'!K$3:K$98)&gt;10,IF(AND(ISNUMBER('Test Sample Data'!K10),'Test Sample Data'!K10&lt;$B$1,'Test Sample Data'!K10&gt;0),'Test Sample Data'!K10,$B$1),"")</f>
        <v/>
      </c>
      <c r="L11" s="15" t="str">
        <f>IF(SUM('Test Sample Data'!L$3:L$98)&gt;10,IF(AND(ISNUMBER('Test Sample Data'!L10),'Test Sample Data'!L10&lt;$B$1,'Test Sample Data'!L10&gt;0),'Test Sample Data'!L10,$B$1),"")</f>
        <v/>
      </c>
      <c r="M11" s="15" t="str">
        <f>IF(SUM('Test Sample Data'!M$3:M$98)&gt;10,IF(AND(ISNUMBER('Test Sample Data'!M10),'Test Sample Data'!M10&lt;$B$1,'Test Sample Data'!M10&gt;0),'Test Sample Data'!M10,$B$1),"")</f>
        <v/>
      </c>
      <c r="N11" s="15" t="str">
        <f>'Gene Table'!D10</f>
        <v>MIMAT0000423</v>
      </c>
      <c r="O11" s="14" t="s">
        <v>37</v>
      </c>
      <c r="P11" s="15" t="str">
        <f>IF(SUM('Control Sample Data'!D$3:D$98)&gt;10,IF(AND(ISNUMBER('Control Sample Data'!D10),'Control Sample Data'!D10&lt;$B$1,'Control Sample Data'!D10&gt;0),'Control Sample Data'!D10,$B$1),"")</f>
        <v/>
      </c>
      <c r="Q11" s="15" t="str">
        <f>IF(SUM('Control Sample Data'!E$3:E$98)&gt;10,IF(AND(ISNUMBER('Control Sample Data'!E10),'Control Sample Data'!E10&lt;$B$1,'Control Sample Data'!E10&gt;0),'Control Sample Data'!E10,$B$1),"")</f>
        <v/>
      </c>
      <c r="R11" s="15" t="str">
        <f>IF(SUM('Control Sample Data'!F$3:F$98)&gt;10,IF(AND(ISNUMBER('Control Sample Data'!F10),'Control Sample Data'!F10&lt;$B$1,'Control Sample Data'!F10&gt;0),'Control Sample Data'!F10,$B$1),"")</f>
        <v/>
      </c>
      <c r="S11" s="15" t="str">
        <f>IF(SUM('Control Sample Data'!G$3:G$98)&gt;10,IF(AND(ISNUMBER('Control Sample Data'!G10),'Control Sample Data'!G10&lt;$B$1,'Control Sample Data'!G10&gt;0),'Control Sample Data'!G10,$B$1),"")</f>
        <v/>
      </c>
      <c r="T11" s="15" t="str">
        <f>IF(SUM('Control Sample Data'!H$3:H$98)&gt;10,IF(AND(ISNUMBER('Control Sample Data'!H10),'Control Sample Data'!H10&lt;$B$1,'Control Sample Data'!H10&gt;0),'Control Sample Data'!H10,$B$1),"")</f>
        <v/>
      </c>
      <c r="U11" s="15" t="str">
        <f>IF(SUM('Control Sample Data'!I$3:I$98)&gt;10,IF(AND(ISNUMBER('Control Sample Data'!I10),'Control Sample Data'!I10&lt;$B$1,'Control Sample Data'!I10&gt;0),'Control Sample Data'!I10,$B$1),"")</f>
        <v/>
      </c>
      <c r="V11" s="15" t="str">
        <f>IF(SUM('Control Sample Data'!J$3:J$98)&gt;10,IF(AND(ISNUMBER('Control Sample Data'!J10),'Control Sample Data'!J10&lt;$B$1,'Control Sample Data'!J10&gt;0),'Control Sample Data'!J10,$B$1),"")</f>
        <v/>
      </c>
      <c r="W11" s="15" t="str">
        <f>IF(SUM('Control Sample Data'!K$3:K$98)&gt;10,IF(AND(ISNUMBER('Control Sample Data'!K10),'Control Sample Data'!K10&lt;$B$1,'Control Sample Data'!K10&gt;0),'Control Sample Data'!K10,$B$1),"")</f>
        <v/>
      </c>
      <c r="X11" s="15" t="str">
        <f>IF(SUM('Control Sample Data'!L$3:L$98)&gt;10,IF(AND(ISNUMBER('Control Sample Data'!L10),'Control Sample Data'!L10&lt;$B$1,'Control Sample Data'!L10&gt;0),'Control Sample Data'!L10,$B$1),"")</f>
        <v/>
      </c>
      <c r="Y11" s="15" t="str">
        <f>IF(SUM('Control Sample Data'!M$3:M$98)&gt;10,IF(AND(ISNUMBER('Control Sample Data'!M10),'Control Sample Data'!M10&lt;$B$1,'Control Sample Data'!M10&gt;0),'Control Sample Data'!M10,$B$1),"")</f>
        <v/>
      </c>
      <c r="Z11" s="20" t="str">
        <f>IF(ISERROR(VLOOKUP('Choose Housekeeping Genes'!$C10,Calculations!$C$4:$M$99,2,0)),"",VLOOKUP('Choose Housekeeping Genes'!$C10,Calculations!$C$4:$M$99,2,0))</f>
        <v/>
      </c>
      <c r="AA11" s="20" t="str">
        <f>IF(ISERROR(VLOOKUP('Choose Housekeeping Genes'!$C10,Calculations!$C$4:$M$99,3,0)),"",VLOOKUP('Choose Housekeeping Genes'!$C10,Calculations!$C$4:$M$99,3,0))</f>
        <v/>
      </c>
      <c r="AB11" s="20" t="str">
        <f>IF(ISERROR(VLOOKUP('Choose Housekeeping Genes'!$C10,Calculations!$C$4:$M$99,4,0)),"",VLOOKUP('Choose Housekeeping Genes'!$C10,Calculations!$C$4:$M$99,4,0))</f>
        <v/>
      </c>
      <c r="AC11" s="20" t="str">
        <f>IF(ISERROR(VLOOKUP('Choose Housekeeping Genes'!$C10,Calculations!$C$4:$M$99,5,0)),"",VLOOKUP('Choose Housekeeping Genes'!$C10,Calculations!$C$4:$M$99,5,0))</f>
        <v/>
      </c>
      <c r="AD11" s="20" t="str">
        <f>IF(ISERROR(VLOOKUP('Choose Housekeeping Genes'!$C10,Calculations!$C$4:$M$99,6,0)),"",VLOOKUP('Choose Housekeeping Genes'!$C10,Calculations!$C$4:$M$99,6,0))</f>
        <v/>
      </c>
      <c r="AE11" s="20" t="str">
        <f>IF(ISERROR(VLOOKUP('Choose Housekeeping Genes'!$C10,Calculations!$C$4:$M$99,7,0)),"",VLOOKUP('Choose Housekeeping Genes'!$C10,Calculations!$C$4:$M$99,7,0))</f>
        <v/>
      </c>
      <c r="AF11" s="20" t="str">
        <f>IF(ISERROR(VLOOKUP('Choose Housekeeping Genes'!$C10,Calculations!$C$4:$M$99,8,0)),"",VLOOKUP('Choose Housekeeping Genes'!$C10,Calculations!$C$4:$M$99,8,0))</f>
        <v/>
      </c>
      <c r="AG11" s="20" t="str">
        <f>IF(ISERROR(VLOOKUP('Choose Housekeeping Genes'!$C10,Calculations!$C$4:$M$99,9,0)),"",VLOOKUP('Choose Housekeeping Genes'!$C10,Calculations!$C$4:$M$99,9,0))</f>
        <v/>
      </c>
      <c r="AH11" s="20" t="str">
        <f>IF(ISERROR(VLOOKUP('Choose Housekeeping Genes'!$C10,Calculations!$C$4:$M$99,10,0)),"",VLOOKUP('Choose Housekeeping Genes'!$C10,Calculations!$C$4:$M$99,10,0))</f>
        <v/>
      </c>
      <c r="AI11" s="20" t="str">
        <f>IF(ISERROR(VLOOKUP('Choose Housekeeping Genes'!$C10,Calculations!$C$4:$M$99,11,0)),"",VLOOKUP('Choose Housekeeping Genes'!$C10,Calculations!$C$4:$M$99,11,0))</f>
        <v/>
      </c>
      <c r="AJ11" s="20" t="str">
        <f>IF(ISERROR(VLOOKUP('Choose Housekeeping Genes'!$C10,Calculations!$C$4:$Y$99,14,0)),"",VLOOKUP('Choose Housekeeping Genes'!$C10,Calculations!$C$4:$Y$99,14,0))</f>
        <v/>
      </c>
      <c r="AK11" s="20" t="str">
        <f>IF(ISERROR(VLOOKUP('Choose Housekeeping Genes'!$C10,Calculations!$C$4:$Y$99,15,0)),"",VLOOKUP('Choose Housekeeping Genes'!$C10,Calculations!$C$4:$Y$99,15,0))</f>
        <v/>
      </c>
      <c r="AL11" s="20" t="str">
        <f>IF(ISERROR(VLOOKUP('Choose Housekeeping Genes'!$C10,Calculations!$C$4:$Y$99,16,0)),"",VLOOKUP('Choose Housekeeping Genes'!$C10,Calculations!$C$4:$Y$99,16,0))</f>
        <v/>
      </c>
      <c r="AM11" s="20" t="str">
        <f>IF(ISERROR(VLOOKUP('Choose Housekeeping Genes'!$C10,Calculations!$C$4:$Y$99,17,0)),"",VLOOKUP('Choose Housekeeping Genes'!$C10,Calculations!$C$4:$Y$99,17,0))</f>
        <v/>
      </c>
      <c r="AN11" s="20" t="str">
        <f>IF(ISERROR(VLOOKUP('Choose Housekeeping Genes'!$C10,Calculations!$C$4:$Y$99,18,0)),"",VLOOKUP('Choose Housekeeping Genes'!$C10,Calculations!$C$4:$Y$99,18,0))</f>
        <v/>
      </c>
      <c r="AO11" s="20" t="str">
        <f>IF(ISERROR(VLOOKUP('Choose Housekeeping Genes'!$C10,Calculations!$C$4:$Y$99,19,0)),"",VLOOKUP('Choose Housekeeping Genes'!$C10,Calculations!$C$4:$Y$99,19,0))</f>
        <v/>
      </c>
      <c r="AP11" s="20" t="str">
        <f>IF(ISERROR(VLOOKUP('Choose Housekeeping Genes'!$C10,Calculations!$C$4:$Y$99,20,0)),"",VLOOKUP('Choose Housekeeping Genes'!$C10,Calculations!$C$4:$Y$99,20,0))</f>
        <v/>
      </c>
      <c r="AQ11" s="20" t="str">
        <f>IF(ISERROR(VLOOKUP('Choose Housekeeping Genes'!$C10,Calculations!$C$4:$Y$99,21,0)),"",VLOOKUP('Choose Housekeeping Genes'!$C10,Calculations!$C$4:$Y$99,21,0))</f>
        <v/>
      </c>
      <c r="AR11" s="20" t="str">
        <f>IF(ISERROR(VLOOKUP('Choose Housekeeping Genes'!$C10,Calculations!$C$4:$Y$99,22,0)),"",VLOOKUP('Choose Housekeeping Genes'!$C10,Calculations!$C$4:$Y$99,22,0))</f>
        <v/>
      </c>
      <c r="AS11" s="20" t="str">
        <f>IF(ISERROR(VLOOKUP('Choose Housekeeping Genes'!$C10,Calculations!$C$4:$Y$99,23,0)),"",VLOOKUP('Choose Housekeeping Genes'!$C10,Calculations!$C$4:$Y$99,23,0))</f>
        <v/>
      </c>
      <c r="AT11" s="34" t="str">
        <f t="shared" si="0"/>
        <v/>
      </c>
      <c r="AU11" s="34" t="str">
        <f t="shared" si="1"/>
        <v/>
      </c>
      <c r="AV11" s="34" t="str">
        <f t="shared" si="2"/>
        <v/>
      </c>
      <c r="AW11" s="34" t="str">
        <f t="shared" si="3"/>
        <v/>
      </c>
      <c r="AX11" s="34" t="str">
        <f t="shared" si="4"/>
        <v/>
      </c>
      <c r="AY11" s="34" t="str">
        <f t="shared" si="5"/>
        <v/>
      </c>
      <c r="AZ11" s="34" t="str">
        <f t="shared" si="6"/>
        <v/>
      </c>
      <c r="BA11" s="34" t="str">
        <f t="shared" si="7"/>
        <v/>
      </c>
      <c r="BB11" s="34" t="str">
        <f t="shared" si="8"/>
        <v/>
      </c>
      <c r="BC11" s="34" t="str">
        <f t="shared" si="9"/>
        <v/>
      </c>
      <c r="BD11" s="34" t="str">
        <f t="shared" si="10"/>
        <v/>
      </c>
      <c r="BE11" s="34" t="str">
        <f t="shared" si="11"/>
        <v/>
      </c>
      <c r="BF11" s="34" t="str">
        <f t="shared" si="12"/>
        <v/>
      </c>
      <c r="BG11" s="34" t="str">
        <f t="shared" si="13"/>
        <v/>
      </c>
      <c r="BH11" s="34" t="str">
        <f t="shared" si="14"/>
        <v/>
      </c>
      <c r="BI11" s="34" t="str">
        <f t="shared" si="15"/>
        <v/>
      </c>
      <c r="BJ11" s="34" t="str">
        <f t="shared" si="16"/>
        <v/>
      </c>
      <c r="BK11" s="34" t="str">
        <f t="shared" si="17"/>
        <v/>
      </c>
      <c r="BL11" s="34" t="str">
        <f t="shared" si="18"/>
        <v/>
      </c>
      <c r="BM11" s="34" t="str">
        <f t="shared" si="19"/>
        <v/>
      </c>
      <c r="BN11" s="36" t="e">
        <f t="shared" si="21"/>
        <v>#DIV/0!</v>
      </c>
      <c r="BO11" s="36" t="e">
        <f t="shared" si="22"/>
        <v>#DIV/0!</v>
      </c>
      <c r="BP11" s="37" t="str">
        <f t="shared" si="23"/>
        <v/>
      </c>
      <c r="BQ11" s="37" t="str">
        <f t="shared" si="24"/>
        <v/>
      </c>
      <c r="BR11" s="37" t="str">
        <f t="shared" si="25"/>
        <v/>
      </c>
      <c r="BS11" s="37" t="str">
        <f t="shared" si="26"/>
        <v/>
      </c>
      <c r="BT11" s="37" t="str">
        <f t="shared" si="27"/>
        <v/>
      </c>
      <c r="BU11" s="37" t="str">
        <f t="shared" si="28"/>
        <v/>
      </c>
      <c r="BV11" s="37" t="str">
        <f t="shared" si="29"/>
        <v/>
      </c>
      <c r="BW11" s="37" t="str">
        <f t="shared" si="30"/>
        <v/>
      </c>
      <c r="BX11" s="37" t="str">
        <f t="shared" si="31"/>
        <v/>
      </c>
      <c r="BY11" s="37" t="str">
        <f t="shared" si="32"/>
        <v/>
      </c>
      <c r="BZ11" s="37" t="str">
        <f t="shared" si="33"/>
        <v/>
      </c>
      <c r="CA11" s="37" t="str">
        <f t="shared" si="34"/>
        <v/>
      </c>
      <c r="CB11" s="37" t="str">
        <f t="shared" si="35"/>
        <v/>
      </c>
      <c r="CC11" s="37" t="str">
        <f t="shared" si="36"/>
        <v/>
      </c>
      <c r="CD11" s="37" t="str">
        <f t="shared" si="37"/>
        <v/>
      </c>
      <c r="CE11" s="37" t="str">
        <f t="shared" si="38"/>
        <v/>
      </c>
      <c r="CF11" s="37" t="str">
        <f t="shared" si="39"/>
        <v/>
      </c>
      <c r="CG11" s="37" t="str">
        <f t="shared" si="40"/>
        <v/>
      </c>
      <c r="CH11" s="37" t="str">
        <f t="shared" si="41"/>
        <v/>
      </c>
      <c r="CI11" s="37" t="str">
        <f t="shared" si="42"/>
        <v/>
      </c>
    </row>
    <row r="12" spans="1:87" ht="12.75">
      <c r="A12" s="16"/>
      <c r="B12" s="14" t="str">
        <f>'Gene Table'!D11</f>
        <v>MIMAT0000437</v>
      </c>
      <c r="C12" s="14" t="s">
        <v>41</v>
      </c>
      <c r="D12" s="15" t="str">
        <f>IF(SUM('Test Sample Data'!D$3:D$98)&gt;10,IF(AND(ISNUMBER('Test Sample Data'!D11),'Test Sample Data'!D11&lt;$B$1,'Test Sample Data'!D11&gt;0),'Test Sample Data'!D11,$B$1),"")</f>
        <v/>
      </c>
      <c r="E12" s="15" t="str">
        <f>IF(SUM('Test Sample Data'!E$3:E$98)&gt;10,IF(AND(ISNUMBER('Test Sample Data'!E11),'Test Sample Data'!E11&lt;$B$1,'Test Sample Data'!E11&gt;0),'Test Sample Data'!E11,$B$1),"")</f>
        <v/>
      </c>
      <c r="F12" s="15" t="str">
        <f>IF(SUM('Test Sample Data'!F$3:F$98)&gt;10,IF(AND(ISNUMBER('Test Sample Data'!F11),'Test Sample Data'!F11&lt;$B$1,'Test Sample Data'!F11&gt;0),'Test Sample Data'!F11,$B$1),"")</f>
        <v/>
      </c>
      <c r="G12" s="15" t="str">
        <f>IF(SUM('Test Sample Data'!G$3:G$98)&gt;10,IF(AND(ISNUMBER('Test Sample Data'!G11),'Test Sample Data'!G11&lt;$B$1,'Test Sample Data'!G11&gt;0),'Test Sample Data'!G11,$B$1),"")</f>
        <v/>
      </c>
      <c r="H12" s="15" t="str">
        <f>IF(SUM('Test Sample Data'!H$3:H$98)&gt;10,IF(AND(ISNUMBER('Test Sample Data'!H11),'Test Sample Data'!H11&lt;$B$1,'Test Sample Data'!H11&gt;0),'Test Sample Data'!H11,$B$1),"")</f>
        <v/>
      </c>
      <c r="I12" s="15" t="str">
        <f>IF(SUM('Test Sample Data'!I$3:I$98)&gt;10,IF(AND(ISNUMBER('Test Sample Data'!I11),'Test Sample Data'!I11&lt;$B$1,'Test Sample Data'!I11&gt;0),'Test Sample Data'!I11,$B$1),"")</f>
        <v/>
      </c>
      <c r="J12" s="15" t="str">
        <f>IF(SUM('Test Sample Data'!J$3:J$98)&gt;10,IF(AND(ISNUMBER('Test Sample Data'!J11),'Test Sample Data'!J11&lt;$B$1,'Test Sample Data'!J11&gt;0),'Test Sample Data'!J11,$B$1),"")</f>
        <v/>
      </c>
      <c r="K12" s="15" t="str">
        <f>IF(SUM('Test Sample Data'!K$3:K$98)&gt;10,IF(AND(ISNUMBER('Test Sample Data'!K11),'Test Sample Data'!K11&lt;$B$1,'Test Sample Data'!K11&gt;0),'Test Sample Data'!K11,$B$1),"")</f>
        <v/>
      </c>
      <c r="L12" s="15" t="str">
        <f>IF(SUM('Test Sample Data'!L$3:L$98)&gt;10,IF(AND(ISNUMBER('Test Sample Data'!L11),'Test Sample Data'!L11&lt;$B$1,'Test Sample Data'!L11&gt;0),'Test Sample Data'!L11,$B$1),"")</f>
        <v/>
      </c>
      <c r="M12" s="15" t="str">
        <f>IF(SUM('Test Sample Data'!M$3:M$98)&gt;10,IF(AND(ISNUMBER('Test Sample Data'!M11),'Test Sample Data'!M11&lt;$B$1,'Test Sample Data'!M11&gt;0),'Test Sample Data'!M11,$B$1),"")</f>
        <v/>
      </c>
      <c r="N12" s="15" t="str">
        <f>'Gene Table'!D11</f>
        <v>MIMAT0000437</v>
      </c>
      <c r="O12" s="14" t="s">
        <v>41</v>
      </c>
      <c r="P12" s="15" t="str">
        <f>IF(SUM('Control Sample Data'!D$3:D$98)&gt;10,IF(AND(ISNUMBER('Control Sample Data'!D11),'Control Sample Data'!D11&lt;$B$1,'Control Sample Data'!D11&gt;0),'Control Sample Data'!D11,$B$1),"")</f>
        <v/>
      </c>
      <c r="Q12" s="15" t="str">
        <f>IF(SUM('Control Sample Data'!E$3:E$98)&gt;10,IF(AND(ISNUMBER('Control Sample Data'!E11),'Control Sample Data'!E11&lt;$B$1,'Control Sample Data'!E11&gt;0),'Control Sample Data'!E11,$B$1),"")</f>
        <v/>
      </c>
      <c r="R12" s="15" t="str">
        <f>IF(SUM('Control Sample Data'!F$3:F$98)&gt;10,IF(AND(ISNUMBER('Control Sample Data'!F11),'Control Sample Data'!F11&lt;$B$1,'Control Sample Data'!F11&gt;0),'Control Sample Data'!F11,$B$1),"")</f>
        <v/>
      </c>
      <c r="S12" s="15" t="str">
        <f>IF(SUM('Control Sample Data'!G$3:G$98)&gt;10,IF(AND(ISNUMBER('Control Sample Data'!G11),'Control Sample Data'!G11&lt;$B$1,'Control Sample Data'!G11&gt;0),'Control Sample Data'!G11,$B$1),"")</f>
        <v/>
      </c>
      <c r="T12" s="15" t="str">
        <f>IF(SUM('Control Sample Data'!H$3:H$98)&gt;10,IF(AND(ISNUMBER('Control Sample Data'!H11),'Control Sample Data'!H11&lt;$B$1,'Control Sample Data'!H11&gt;0),'Control Sample Data'!H11,$B$1),"")</f>
        <v/>
      </c>
      <c r="U12" s="15" t="str">
        <f>IF(SUM('Control Sample Data'!I$3:I$98)&gt;10,IF(AND(ISNUMBER('Control Sample Data'!I11),'Control Sample Data'!I11&lt;$B$1,'Control Sample Data'!I11&gt;0),'Control Sample Data'!I11,$B$1),"")</f>
        <v/>
      </c>
      <c r="V12" s="15" t="str">
        <f>IF(SUM('Control Sample Data'!J$3:J$98)&gt;10,IF(AND(ISNUMBER('Control Sample Data'!J11),'Control Sample Data'!J11&lt;$B$1,'Control Sample Data'!J11&gt;0),'Control Sample Data'!J11,$B$1),"")</f>
        <v/>
      </c>
      <c r="W12" s="15" t="str">
        <f>IF(SUM('Control Sample Data'!K$3:K$98)&gt;10,IF(AND(ISNUMBER('Control Sample Data'!K11),'Control Sample Data'!K11&lt;$B$1,'Control Sample Data'!K11&gt;0),'Control Sample Data'!K11,$B$1),"")</f>
        <v/>
      </c>
      <c r="X12" s="15" t="str">
        <f>IF(SUM('Control Sample Data'!L$3:L$98)&gt;10,IF(AND(ISNUMBER('Control Sample Data'!L11),'Control Sample Data'!L11&lt;$B$1,'Control Sample Data'!L11&gt;0),'Control Sample Data'!L11,$B$1),"")</f>
        <v/>
      </c>
      <c r="Y12" s="15" t="str">
        <f>IF(SUM('Control Sample Data'!M$3:M$98)&gt;10,IF(AND(ISNUMBER('Control Sample Data'!M11),'Control Sample Data'!M11&lt;$B$1,'Control Sample Data'!M11&gt;0),'Control Sample Data'!M11,$B$1),"")</f>
        <v/>
      </c>
      <c r="Z12" s="20" t="str">
        <f>IF(ISERROR(VLOOKUP('Choose Housekeeping Genes'!$C11,Calculations!$C$4:$M$99,2,0)),"",VLOOKUP('Choose Housekeeping Genes'!$C11,Calculations!$C$4:$M$99,2,0))</f>
        <v/>
      </c>
      <c r="AA12" s="20" t="str">
        <f>IF(ISERROR(VLOOKUP('Choose Housekeeping Genes'!$C11,Calculations!$C$4:$M$99,3,0)),"",VLOOKUP('Choose Housekeeping Genes'!$C11,Calculations!$C$4:$M$99,3,0))</f>
        <v/>
      </c>
      <c r="AB12" s="20" t="str">
        <f>IF(ISERROR(VLOOKUP('Choose Housekeeping Genes'!$C11,Calculations!$C$4:$M$99,4,0)),"",VLOOKUP('Choose Housekeeping Genes'!$C11,Calculations!$C$4:$M$99,4,0))</f>
        <v/>
      </c>
      <c r="AC12" s="20" t="str">
        <f>IF(ISERROR(VLOOKUP('Choose Housekeeping Genes'!$C11,Calculations!$C$4:$M$99,5,0)),"",VLOOKUP('Choose Housekeeping Genes'!$C11,Calculations!$C$4:$M$99,5,0))</f>
        <v/>
      </c>
      <c r="AD12" s="20" t="str">
        <f>IF(ISERROR(VLOOKUP('Choose Housekeeping Genes'!$C11,Calculations!$C$4:$M$99,6,0)),"",VLOOKUP('Choose Housekeeping Genes'!$C11,Calculations!$C$4:$M$99,6,0))</f>
        <v/>
      </c>
      <c r="AE12" s="20" t="str">
        <f>IF(ISERROR(VLOOKUP('Choose Housekeeping Genes'!$C11,Calculations!$C$4:$M$99,7,0)),"",VLOOKUP('Choose Housekeeping Genes'!$C11,Calculations!$C$4:$M$99,7,0))</f>
        <v/>
      </c>
      <c r="AF12" s="20" t="str">
        <f>IF(ISERROR(VLOOKUP('Choose Housekeeping Genes'!$C11,Calculations!$C$4:$M$99,8,0)),"",VLOOKUP('Choose Housekeeping Genes'!$C11,Calculations!$C$4:$M$99,8,0))</f>
        <v/>
      </c>
      <c r="AG12" s="20" t="str">
        <f>IF(ISERROR(VLOOKUP('Choose Housekeeping Genes'!$C11,Calculations!$C$4:$M$99,9,0)),"",VLOOKUP('Choose Housekeeping Genes'!$C11,Calculations!$C$4:$M$99,9,0))</f>
        <v/>
      </c>
      <c r="AH12" s="20" t="str">
        <f>IF(ISERROR(VLOOKUP('Choose Housekeeping Genes'!$C11,Calculations!$C$4:$M$99,10,0)),"",VLOOKUP('Choose Housekeeping Genes'!$C11,Calculations!$C$4:$M$99,10,0))</f>
        <v/>
      </c>
      <c r="AI12" s="20" t="str">
        <f>IF(ISERROR(VLOOKUP('Choose Housekeeping Genes'!$C11,Calculations!$C$4:$M$99,11,0)),"",VLOOKUP('Choose Housekeeping Genes'!$C11,Calculations!$C$4:$M$99,11,0))</f>
        <v/>
      </c>
      <c r="AJ12" s="20" t="str">
        <f>IF(ISERROR(VLOOKUP('Choose Housekeeping Genes'!$C11,Calculations!$C$4:$Y$99,14,0)),"",VLOOKUP('Choose Housekeeping Genes'!$C11,Calculations!$C$4:$Y$99,14,0))</f>
        <v/>
      </c>
      <c r="AK12" s="20" t="str">
        <f>IF(ISERROR(VLOOKUP('Choose Housekeeping Genes'!$C11,Calculations!$C$4:$Y$99,15,0)),"",VLOOKUP('Choose Housekeeping Genes'!$C11,Calculations!$C$4:$Y$99,15,0))</f>
        <v/>
      </c>
      <c r="AL12" s="20" t="str">
        <f>IF(ISERROR(VLOOKUP('Choose Housekeeping Genes'!$C11,Calculations!$C$4:$Y$99,16,0)),"",VLOOKUP('Choose Housekeeping Genes'!$C11,Calculations!$C$4:$Y$99,16,0))</f>
        <v/>
      </c>
      <c r="AM12" s="20" t="str">
        <f>IF(ISERROR(VLOOKUP('Choose Housekeeping Genes'!$C11,Calculations!$C$4:$Y$99,17,0)),"",VLOOKUP('Choose Housekeeping Genes'!$C11,Calculations!$C$4:$Y$99,17,0))</f>
        <v/>
      </c>
      <c r="AN12" s="20" t="str">
        <f>IF(ISERROR(VLOOKUP('Choose Housekeeping Genes'!$C11,Calculations!$C$4:$Y$99,18,0)),"",VLOOKUP('Choose Housekeeping Genes'!$C11,Calculations!$C$4:$Y$99,18,0))</f>
        <v/>
      </c>
      <c r="AO12" s="20" t="str">
        <f>IF(ISERROR(VLOOKUP('Choose Housekeeping Genes'!$C11,Calculations!$C$4:$Y$99,19,0)),"",VLOOKUP('Choose Housekeeping Genes'!$C11,Calculations!$C$4:$Y$99,19,0))</f>
        <v/>
      </c>
      <c r="AP12" s="20" t="str">
        <f>IF(ISERROR(VLOOKUP('Choose Housekeeping Genes'!$C11,Calculations!$C$4:$Y$99,20,0)),"",VLOOKUP('Choose Housekeeping Genes'!$C11,Calculations!$C$4:$Y$99,20,0))</f>
        <v/>
      </c>
      <c r="AQ12" s="20" t="str">
        <f>IF(ISERROR(VLOOKUP('Choose Housekeeping Genes'!$C11,Calculations!$C$4:$Y$99,21,0)),"",VLOOKUP('Choose Housekeeping Genes'!$C11,Calculations!$C$4:$Y$99,21,0))</f>
        <v/>
      </c>
      <c r="AR12" s="20" t="str">
        <f>IF(ISERROR(VLOOKUP('Choose Housekeeping Genes'!$C11,Calculations!$C$4:$Y$99,22,0)),"",VLOOKUP('Choose Housekeeping Genes'!$C11,Calculations!$C$4:$Y$99,22,0))</f>
        <v/>
      </c>
      <c r="AS12" s="20" t="str">
        <f>IF(ISERROR(VLOOKUP('Choose Housekeeping Genes'!$C11,Calculations!$C$4:$Y$99,23,0)),"",VLOOKUP('Choose Housekeeping Genes'!$C11,Calculations!$C$4:$Y$99,23,0))</f>
        <v/>
      </c>
      <c r="AT12" s="34" t="str">
        <f t="shared" si="0"/>
        <v/>
      </c>
      <c r="AU12" s="34" t="str">
        <f t="shared" si="1"/>
        <v/>
      </c>
      <c r="AV12" s="34" t="str">
        <f t="shared" si="2"/>
        <v/>
      </c>
      <c r="AW12" s="34" t="str">
        <f t="shared" si="3"/>
        <v/>
      </c>
      <c r="AX12" s="34" t="str">
        <f t="shared" si="4"/>
        <v/>
      </c>
      <c r="AY12" s="34" t="str">
        <f t="shared" si="5"/>
        <v/>
      </c>
      <c r="AZ12" s="34" t="str">
        <f t="shared" si="6"/>
        <v/>
      </c>
      <c r="BA12" s="34" t="str">
        <f t="shared" si="7"/>
        <v/>
      </c>
      <c r="BB12" s="34" t="str">
        <f t="shared" si="8"/>
        <v/>
      </c>
      <c r="BC12" s="34" t="str">
        <f t="shared" si="9"/>
        <v/>
      </c>
      <c r="BD12" s="34" t="str">
        <f t="shared" si="10"/>
        <v/>
      </c>
      <c r="BE12" s="34" t="str">
        <f t="shared" si="11"/>
        <v/>
      </c>
      <c r="BF12" s="34" t="str">
        <f t="shared" si="12"/>
        <v/>
      </c>
      <c r="BG12" s="34" t="str">
        <f t="shared" si="13"/>
        <v/>
      </c>
      <c r="BH12" s="34" t="str">
        <f t="shared" si="14"/>
        <v/>
      </c>
      <c r="BI12" s="34" t="str">
        <f t="shared" si="15"/>
        <v/>
      </c>
      <c r="BJ12" s="34" t="str">
        <f t="shared" si="16"/>
        <v/>
      </c>
      <c r="BK12" s="34" t="str">
        <f t="shared" si="17"/>
        <v/>
      </c>
      <c r="BL12" s="34" t="str">
        <f t="shared" si="18"/>
        <v/>
      </c>
      <c r="BM12" s="34" t="str">
        <f t="shared" si="19"/>
        <v/>
      </c>
      <c r="BN12" s="36" t="e">
        <f t="shared" si="21"/>
        <v>#DIV/0!</v>
      </c>
      <c r="BO12" s="36" t="e">
        <f t="shared" si="22"/>
        <v>#DIV/0!</v>
      </c>
      <c r="BP12" s="37" t="str">
        <f t="shared" si="23"/>
        <v/>
      </c>
      <c r="BQ12" s="37" t="str">
        <f t="shared" si="24"/>
        <v/>
      </c>
      <c r="BR12" s="37" t="str">
        <f t="shared" si="25"/>
        <v/>
      </c>
      <c r="BS12" s="37" t="str">
        <f t="shared" si="26"/>
        <v/>
      </c>
      <c r="BT12" s="37" t="str">
        <f t="shared" si="27"/>
        <v/>
      </c>
      <c r="BU12" s="37" t="str">
        <f t="shared" si="28"/>
        <v/>
      </c>
      <c r="BV12" s="37" t="str">
        <f t="shared" si="29"/>
        <v/>
      </c>
      <c r="BW12" s="37" t="str">
        <f t="shared" si="30"/>
        <v/>
      </c>
      <c r="BX12" s="37" t="str">
        <f t="shared" si="31"/>
        <v/>
      </c>
      <c r="BY12" s="37" t="str">
        <f t="shared" si="32"/>
        <v/>
      </c>
      <c r="BZ12" s="37" t="str">
        <f t="shared" si="33"/>
        <v/>
      </c>
      <c r="CA12" s="37" t="str">
        <f t="shared" si="34"/>
        <v/>
      </c>
      <c r="CB12" s="37" t="str">
        <f t="shared" si="35"/>
        <v/>
      </c>
      <c r="CC12" s="37" t="str">
        <f t="shared" si="36"/>
        <v/>
      </c>
      <c r="CD12" s="37" t="str">
        <f t="shared" si="37"/>
        <v/>
      </c>
      <c r="CE12" s="37" t="str">
        <f t="shared" si="38"/>
        <v/>
      </c>
      <c r="CF12" s="37" t="str">
        <f t="shared" si="39"/>
        <v/>
      </c>
      <c r="CG12" s="37" t="str">
        <f t="shared" si="40"/>
        <v/>
      </c>
      <c r="CH12" s="37" t="str">
        <f t="shared" si="41"/>
        <v/>
      </c>
      <c r="CI12" s="37" t="str">
        <f t="shared" si="42"/>
        <v/>
      </c>
    </row>
    <row r="13" spans="1:87" ht="12.75">
      <c r="A13" s="16"/>
      <c r="B13" s="14" t="str">
        <f>'Gene Table'!D12</f>
        <v>MIMAT0000450</v>
      </c>
      <c r="C13" s="14" t="s">
        <v>45</v>
      </c>
      <c r="D13" s="15" t="str">
        <f>IF(SUM('Test Sample Data'!D$3:D$98)&gt;10,IF(AND(ISNUMBER('Test Sample Data'!D12),'Test Sample Data'!D12&lt;$B$1,'Test Sample Data'!D12&gt;0),'Test Sample Data'!D12,$B$1),"")</f>
        <v/>
      </c>
      <c r="E13" s="15" t="str">
        <f>IF(SUM('Test Sample Data'!E$3:E$98)&gt;10,IF(AND(ISNUMBER('Test Sample Data'!E12),'Test Sample Data'!E12&lt;$B$1,'Test Sample Data'!E12&gt;0),'Test Sample Data'!E12,$B$1),"")</f>
        <v/>
      </c>
      <c r="F13" s="15" t="str">
        <f>IF(SUM('Test Sample Data'!F$3:F$98)&gt;10,IF(AND(ISNUMBER('Test Sample Data'!F12),'Test Sample Data'!F12&lt;$B$1,'Test Sample Data'!F12&gt;0),'Test Sample Data'!F12,$B$1),"")</f>
        <v/>
      </c>
      <c r="G13" s="15" t="str">
        <f>IF(SUM('Test Sample Data'!G$3:G$98)&gt;10,IF(AND(ISNUMBER('Test Sample Data'!G12),'Test Sample Data'!G12&lt;$B$1,'Test Sample Data'!G12&gt;0),'Test Sample Data'!G12,$B$1),"")</f>
        <v/>
      </c>
      <c r="H13" s="15" t="str">
        <f>IF(SUM('Test Sample Data'!H$3:H$98)&gt;10,IF(AND(ISNUMBER('Test Sample Data'!H12),'Test Sample Data'!H12&lt;$B$1,'Test Sample Data'!H12&gt;0),'Test Sample Data'!H12,$B$1),"")</f>
        <v/>
      </c>
      <c r="I13" s="15" t="str">
        <f>IF(SUM('Test Sample Data'!I$3:I$98)&gt;10,IF(AND(ISNUMBER('Test Sample Data'!I12),'Test Sample Data'!I12&lt;$B$1,'Test Sample Data'!I12&gt;0),'Test Sample Data'!I12,$B$1),"")</f>
        <v/>
      </c>
      <c r="J13" s="15" t="str">
        <f>IF(SUM('Test Sample Data'!J$3:J$98)&gt;10,IF(AND(ISNUMBER('Test Sample Data'!J12),'Test Sample Data'!J12&lt;$B$1,'Test Sample Data'!J12&gt;0),'Test Sample Data'!J12,$B$1),"")</f>
        <v/>
      </c>
      <c r="K13" s="15" t="str">
        <f>IF(SUM('Test Sample Data'!K$3:K$98)&gt;10,IF(AND(ISNUMBER('Test Sample Data'!K12),'Test Sample Data'!K12&lt;$B$1,'Test Sample Data'!K12&gt;0),'Test Sample Data'!K12,$B$1),"")</f>
        <v/>
      </c>
      <c r="L13" s="15" t="str">
        <f>IF(SUM('Test Sample Data'!L$3:L$98)&gt;10,IF(AND(ISNUMBER('Test Sample Data'!L12),'Test Sample Data'!L12&lt;$B$1,'Test Sample Data'!L12&gt;0),'Test Sample Data'!L12,$B$1),"")</f>
        <v/>
      </c>
      <c r="M13" s="15" t="str">
        <f>IF(SUM('Test Sample Data'!M$3:M$98)&gt;10,IF(AND(ISNUMBER('Test Sample Data'!M12),'Test Sample Data'!M12&lt;$B$1,'Test Sample Data'!M12&gt;0),'Test Sample Data'!M12,$B$1),"")</f>
        <v/>
      </c>
      <c r="N13" s="15" t="str">
        <f>'Gene Table'!D12</f>
        <v>MIMAT0000450</v>
      </c>
      <c r="O13" s="14" t="s">
        <v>45</v>
      </c>
      <c r="P13" s="15" t="str">
        <f>IF(SUM('Control Sample Data'!D$3:D$98)&gt;10,IF(AND(ISNUMBER('Control Sample Data'!D12),'Control Sample Data'!D12&lt;$B$1,'Control Sample Data'!D12&gt;0),'Control Sample Data'!D12,$B$1),"")</f>
        <v/>
      </c>
      <c r="Q13" s="15" t="str">
        <f>IF(SUM('Control Sample Data'!E$3:E$98)&gt;10,IF(AND(ISNUMBER('Control Sample Data'!E12),'Control Sample Data'!E12&lt;$B$1,'Control Sample Data'!E12&gt;0),'Control Sample Data'!E12,$B$1),"")</f>
        <v/>
      </c>
      <c r="R13" s="15" t="str">
        <f>IF(SUM('Control Sample Data'!F$3:F$98)&gt;10,IF(AND(ISNUMBER('Control Sample Data'!F12),'Control Sample Data'!F12&lt;$B$1,'Control Sample Data'!F12&gt;0),'Control Sample Data'!F12,$B$1),"")</f>
        <v/>
      </c>
      <c r="S13" s="15" t="str">
        <f>IF(SUM('Control Sample Data'!G$3:G$98)&gt;10,IF(AND(ISNUMBER('Control Sample Data'!G12),'Control Sample Data'!G12&lt;$B$1,'Control Sample Data'!G12&gt;0),'Control Sample Data'!G12,$B$1),"")</f>
        <v/>
      </c>
      <c r="T13" s="15" t="str">
        <f>IF(SUM('Control Sample Data'!H$3:H$98)&gt;10,IF(AND(ISNUMBER('Control Sample Data'!H12),'Control Sample Data'!H12&lt;$B$1,'Control Sample Data'!H12&gt;0),'Control Sample Data'!H12,$B$1),"")</f>
        <v/>
      </c>
      <c r="U13" s="15" t="str">
        <f>IF(SUM('Control Sample Data'!I$3:I$98)&gt;10,IF(AND(ISNUMBER('Control Sample Data'!I12),'Control Sample Data'!I12&lt;$B$1,'Control Sample Data'!I12&gt;0),'Control Sample Data'!I12,$B$1),"")</f>
        <v/>
      </c>
      <c r="V13" s="15" t="str">
        <f>IF(SUM('Control Sample Data'!J$3:J$98)&gt;10,IF(AND(ISNUMBER('Control Sample Data'!J12),'Control Sample Data'!J12&lt;$B$1,'Control Sample Data'!J12&gt;0),'Control Sample Data'!J12,$B$1),"")</f>
        <v/>
      </c>
      <c r="W13" s="15" t="str">
        <f>IF(SUM('Control Sample Data'!K$3:K$98)&gt;10,IF(AND(ISNUMBER('Control Sample Data'!K12),'Control Sample Data'!K12&lt;$B$1,'Control Sample Data'!K12&gt;0),'Control Sample Data'!K12,$B$1),"")</f>
        <v/>
      </c>
      <c r="X13" s="15" t="str">
        <f>IF(SUM('Control Sample Data'!L$3:L$98)&gt;10,IF(AND(ISNUMBER('Control Sample Data'!L12),'Control Sample Data'!L12&lt;$B$1,'Control Sample Data'!L12&gt;0),'Control Sample Data'!L12,$B$1),"")</f>
        <v/>
      </c>
      <c r="Y13" s="15" t="str">
        <f>IF(SUM('Control Sample Data'!M$3:M$98)&gt;10,IF(AND(ISNUMBER('Control Sample Data'!M12),'Control Sample Data'!M12&lt;$B$1,'Control Sample Data'!M12&gt;0),'Control Sample Data'!M12,$B$1),"")</f>
        <v/>
      </c>
      <c r="Z13" s="20" t="str">
        <f>IF(ISERROR(VLOOKUP('Choose Housekeeping Genes'!$C12,Calculations!$C$4:$M$99,2,0)),"",VLOOKUP('Choose Housekeeping Genes'!$C12,Calculations!$C$4:$M$99,2,0))</f>
        <v/>
      </c>
      <c r="AA13" s="20" t="str">
        <f>IF(ISERROR(VLOOKUP('Choose Housekeeping Genes'!$C12,Calculations!$C$4:$M$99,3,0)),"",VLOOKUP('Choose Housekeeping Genes'!$C12,Calculations!$C$4:$M$99,3,0))</f>
        <v/>
      </c>
      <c r="AB13" s="20" t="str">
        <f>IF(ISERROR(VLOOKUP('Choose Housekeeping Genes'!$C12,Calculations!$C$4:$M$99,4,0)),"",VLOOKUP('Choose Housekeeping Genes'!$C12,Calculations!$C$4:$M$99,4,0))</f>
        <v/>
      </c>
      <c r="AC13" s="20" t="str">
        <f>IF(ISERROR(VLOOKUP('Choose Housekeeping Genes'!$C12,Calculations!$C$4:$M$99,5,0)),"",VLOOKUP('Choose Housekeeping Genes'!$C12,Calculations!$C$4:$M$99,5,0))</f>
        <v/>
      </c>
      <c r="AD13" s="20" t="str">
        <f>IF(ISERROR(VLOOKUP('Choose Housekeeping Genes'!$C12,Calculations!$C$4:$M$99,6,0)),"",VLOOKUP('Choose Housekeeping Genes'!$C12,Calculations!$C$4:$M$99,6,0))</f>
        <v/>
      </c>
      <c r="AE13" s="20" t="str">
        <f>IF(ISERROR(VLOOKUP('Choose Housekeeping Genes'!$C12,Calculations!$C$4:$M$99,7,0)),"",VLOOKUP('Choose Housekeeping Genes'!$C12,Calculations!$C$4:$M$99,7,0))</f>
        <v/>
      </c>
      <c r="AF13" s="20" t="str">
        <f>IF(ISERROR(VLOOKUP('Choose Housekeeping Genes'!$C12,Calculations!$C$4:$M$99,8,0)),"",VLOOKUP('Choose Housekeeping Genes'!$C12,Calculations!$C$4:$M$99,8,0))</f>
        <v/>
      </c>
      <c r="AG13" s="20" t="str">
        <f>IF(ISERROR(VLOOKUP('Choose Housekeeping Genes'!$C12,Calculations!$C$4:$M$99,9,0)),"",VLOOKUP('Choose Housekeeping Genes'!$C12,Calculations!$C$4:$M$99,9,0))</f>
        <v/>
      </c>
      <c r="AH13" s="20" t="str">
        <f>IF(ISERROR(VLOOKUP('Choose Housekeeping Genes'!$C12,Calculations!$C$4:$M$99,10,0)),"",VLOOKUP('Choose Housekeeping Genes'!$C12,Calculations!$C$4:$M$99,10,0))</f>
        <v/>
      </c>
      <c r="AI13" s="20" t="str">
        <f>IF(ISERROR(VLOOKUP('Choose Housekeeping Genes'!$C12,Calculations!$C$4:$M$99,11,0)),"",VLOOKUP('Choose Housekeeping Genes'!$C12,Calculations!$C$4:$M$99,11,0))</f>
        <v/>
      </c>
      <c r="AJ13" s="20" t="str">
        <f>IF(ISERROR(VLOOKUP('Choose Housekeeping Genes'!$C12,Calculations!$C$4:$Y$99,14,0)),"",VLOOKUP('Choose Housekeeping Genes'!$C12,Calculations!$C$4:$Y$99,14,0))</f>
        <v/>
      </c>
      <c r="AK13" s="20" t="str">
        <f>IF(ISERROR(VLOOKUP('Choose Housekeeping Genes'!$C12,Calculations!$C$4:$Y$99,15,0)),"",VLOOKUP('Choose Housekeeping Genes'!$C12,Calculations!$C$4:$Y$99,15,0))</f>
        <v/>
      </c>
      <c r="AL13" s="20" t="str">
        <f>IF(ISERROR(VLOOKUP('Choose Housekeeping Genes'!$C12,Calculations!$C$4:$Y$99,16,0)),"",VLOOKUP('Choose Housekeeping Genes'!$C12,Calculations!$C$4:$Y$99,16,0))</f>
        <v/>
      </c>
      <c r="AM13" s="20" t="str">
        <f>IF(ISERROR(VLOOKUP('Choose Housekeeping Genes'!$C12,Calculations!$C$4:$Y$99,17,0)),"",VLOOKUP('Choose Housekeeping Genes'!$C12,Calculations!$C$4:$Y$99,17,0))</f>
        <v/>
      </c>
      <c r="AN13" s="20" t="str">
        <f>IF(ISERROR(VLOOKUP('Choose Housekeeping Genes'!$C12,Calculations!$C$4:$Y$99,18,0)),"",VLOOKUP('Choose Housekeeping Genes'!$C12,Calculations!$C$4:$Y$99,18,0))</f>
        <v/>
      </c>
      <c r="AO13" s="20" t="str">
        <f>IF(ISERROR(VLOOKUP('Choose Housekeeping Genes'!$C12,Calculations!$C$4:$Y$99,19,0)),"",VLOOKUP('Choose Housekeeping Genes'!$C12,Calculations!$C$4:$Y$99,19,0))</f>
        <v/>
      </c>
      <c r="AP13" s="20" t="str">
        <f>IF(ISERROR(VLOOKUP('Choose Housekeeping Genes'!$C12,Calculations!$C$4:$Y$99,20,0)),"",VLOOKUP('Choose Housekeeping Genes'!$C12,Calculations!$C$4:$Y$99,20,0))</f>
        <v/>
      </c>
      <c r="AQ13" s="20" t="str">
        <f>IF(ISERROR(VLOOKUP('Choose Housekeeping Genes'!$C12,Calculations!$C$4:$Y$99,21,0)),"",VLOOKUP('Choose Housekeeping Genes'!$C12,Calculations!$C$4:$Y$99,21,0))</f>
        <v/>
      </c>
      <c r="AR13" s="20" t="str">
        <f>IF(ISERROR(VLOOKUP('Choose Housekeeping Genes'!$C12,Calculations!$C$4:$Y$99,22,0)),"",VLOOKUP('Choose Housekeeping Genes'!$C12,Calculations!$C$4:$Y$99,22,0))</f>
        <v/>
      </c>
      <c r="AS13" s="20" t="str">
        <f>IF(ISERROR(VLOOKUP('Choose Housekeeping Genes'!$C12,Calculations!$C$4:$Y$99,23,0)),"",VLOOKUP('Choose Housekeeping Genes'!$C12,Calculations!$C$4:$Y$99,23,0))</f>
        <v/>
      </c>
      <c r="AT13" s="34" t="str">
        <f t="shared" si="0"/>
        <v/>
      </c>
      <c r="AU13" s="34" t="str">
        <f t="shared" si="1"/>
        <v/>
      </c>
      <c r="AV13" s="34" t="str">
        <f t="shared" si="2"/>
        <v/>
      </c>
      <c r="AW13" s="34" t="str">
        <f t="shared" si="3"/>
        <v/>
      </c>
      <c r="AX13" s="34" t="str">
        <f t="shared" si="4"/>
        <v/>
      </c>
      <c r="AY13" s="34" t="str">
        <f t="shared" si="5"/>
        <v/>
      </c>
      <c r="AZ13" s="34" t="str">
        <f t="shared" si="6"/>
        <v/>
      </c>
      <c r="BA13" s="34" t="str">
        <f t="shared" si="7"/>
        <v/>
      </c>
      <c r="BB13" s="34" t="str">
        <f t="shared" si="8"/>
        <v/>
      </c>
      <c r="BC13" s="34" t="str">
        <f t="shared" si="9"/>
        <v/>
      </c>
      <c r="BD13" s="34" t="str">
        <f t="shared" si="10"/>
        <v/>
      </c>
      <c r="BE13" s="34" t="str">
        <f t="shared" si="11"/>
        <v/>
      </c>
      <c r="BF13" s="34" t="str">
        <f t="shared" si="12"/>
        <v/>
      </c>
      <c r="BG13" s="34" t="str">
        <f t="shared" si="13"/>
        <v/>
      </c>
      <c r="BH13" s="34" t="str">
        <f t="shared" si="14"/>
        <v/>
      </c>
      <c r="BI13" s="34" t="str">
        <f t="shared" si="15"/>
        <v/>
      </c>
      <c r="BJ13" s="34" t="str">
        <f t="shared" si="16"/>
        <v/>
      </c>
      <c r="BK13" s="34" t="str">
        <f t="shared" si="17"/>
        <v/>
      </c>
      <c r="BL13" s="34" t="str">
        <f t="shared" si="18"/>
        <v/>
      </c>
      <c r="BM13" s="34" t="str">
        <f t="shared" si="19"/>
        <v/>
      </c>
      <c r="BN13" s="36" t="e">
        <f t="shared" si="21"/>
        <v>#DIV/0!</v>
      </c>
      <c r="BO13" s="36" t="e">
        <f t="shared" si="22"/>
        <v>#DIV/0!</v>
      </c>
      <c r="BP13" s="37" t="str">
        <f t="shared" si="23"/>
        <v/>
      </c>
      <c r="BQ13" s="37" t="str">
        <f t="shared" si="24"/>
        <v/>
      </c>
      <c r="BR13" s="37" t="str">
        <f t="shared" si="25"/>
        <v/>
      </c>
      <c r="BS13" s="37" t="str">
        <f t="shared" si="26"/>
        <v/>
      </c>
      <c r="BT13" s="37" t="str">
        <f t="shared" si="27"/>
        <v/>
      </c>
      <c r="BU13" s="37" t="str">
        <f t="shared" si="28"/>
        <v/>
      </c>
      <c r="BV13" s="37" t="str">
        <f t="shared" si="29"/>
        <v/>
      </c>
      <c r="BW13" s="37" t="str">
        <f t="shared" si="30"/>
        <v/>
      </c>
      <c r="BX13" s="37" t="str">
        <f t="shared" si="31"/>
        <v/>
      </c>
      <c r="BY13" s="37" t="str">
        <f t="shared" si="32"/>
        <v/>
      </c>
      <c r="BZ13" s="37" t="str">
        <f t="shared" si="33"/>
        <v/>
      </c>
      <c r="CA13" s="37" t="str">
        <f t="shared" si="34"/>
        <v/>
      </c>
      <c r="CB13" s="37" t="str">
        <f t="shared" si="35"/>
        <v/>
      </c>
      <c r="CC13" s="37" t="str">
        <f t="shared" si="36"/>
        <v/>
      </c>
      <c r="CD13" s="37" t="str">
        <f t="shared" si="37"/>
        <v/>
      </c>
      <c r="CE13" s="37" t="str">
        <f t="shared" si="38"/>
        <v/>
      </c>
      <c r="CF13" s="37" t="str">
        <f t="shared" si="39"/>
        <v/>
      </c>
      <c r="CG13" s="37" t="str">
        <f t="shared" si="40"/>
        <v/>
      </c>
      <c r="CH13" s="37" t="str">
        <f t="shared" si="41"/>
        <v/>
      </c>
      <c r="CI13" s="37" t="str">
        <f t="shared" si="42"/>
        <v/>
      </c>
    </row>
    <row r="14" spans="1:87" ht="12.75">
      <c r="A14" s="16"/>
      <c r="B14" s="14" t="str">
        <f>'Gene Table'!D13</f>
        <v>MIMAT0000259</v>
      </c>
      <c r="C14" s="14" t="s">
        <v>49</v>
      </c>
      <c r="D14" s="15" t="str">
        <f>IF(SUM('Test Sample Data'!D$3:D$98)&gt;10,IF(AND(ISNUMBER('Test Sample Data'!D13),'Test Sample Data'!D13&lt;$B$1,'Test Sample Data'!D13&gt;0),'Test Sample Data'!D13,$B$1),"")</f>
        <v/>
      </c>
      <c r="E14" s="15" t="str">
        <f>IF(SUM('Test Sample Data'!E$3:E$98)&gt;10,IF(AND(ISNUMBER('Test Sample Data'!E13),'Test Sample Data'!E13&lt;$B$1,'Test Sample Data'!E13&gt;0),'Test Sample Data'!E13,$B$1),"")</f>
        <v/>
      </c>
      <c r="F14" s="15" t="str">
        <f>IF(SUM('Test Sample Data'!F$3:F$98)&gt;10,IF(AND(ISNUMBER('Test Sample Data'!F13),'Test Sample Data'!F13&lt;$B$1,'Test Sample Data'!F13&gt;0),'Test Sample Data'!F13,$B$1),"")</f>
        <v/>
      </c>
      <c r="G14" s="15" t="str">
        <f>IF(SUM('Test Sample Data'!G$3:G$98)&gt;10,IF(AND(ISNUMBER('Test Sample Data'!G13),'Test Sample Data'!G13&lt;$B$1,'Test Sample Data'!G13&gt;0),'Test Sample Data'!G13,$B$1),"")</f>
        <v/>
      </c>
      <c r="H14" s="15" t="str">
        <f>IF(SUM('Test Sample Data'!H$3:H$98)&gt;10,IF(AND(ISNUMBER('Test Sample Data'!H13),'Test Sample Data'!H13&lt;$B$1,'Test Sample Data'!H13&gt;0),'Test Sample Data'!H13,$B$1),"")</f>
        <v/>
      </c>
      <c r="I14" s="15" t="str">
        <f>IF(SUM('Test Sample Data'!I$3:I$98)&gt;10,IF(AND(ISNUMBER('Test Sample Data'!I13),'Test Sample Data'!I13&lt;$B$1,'Test Sample Data'!I13&gt;0),'Test Sample Data'!I13,$B$1),"")</f>
        <v/>
      </c>
      <c r="J14" s="15" t="str">
        <f>IF(SUM('Test Sample Data'!J$3:J$98)&gt;10,IF(AND(ISNUMBER('Test Sample Data'!J13),'Test Sample Data'!J13&lt;$B$1,'Test Sample Data'!J13&gt;0),'Test Sample Data'!J13,$B$1),"")</f>
        <v/>
      </c>
      <c r="K14" s="15" t="str">
        <f>IF(SUM('Test Sample Data'!K$3:K$98)&gt;10,IF(AND(ISNUMBER('Test Sample Data'!K13),'Test Sample Data'!K13&lt;$B$1,'Test Sample Data'!K13&gt;0),'Test Sample Data'!K13,$B$1),"")</f>
        <v/>
      </c>
      <c r="L14" s="15" t="str">
        <f>IF(SUM('Test Sample Data'!L$3:L$98)&gt;10,IF(AND(ISNUMBER('Test Sample Data'!L13),'Test Sample Data'!L13&lt;$B$1,'Test Sample Data'!L13&gt;0),'Test Sample Data'!L13,$B$1),"")</f>
        <v/>
      </c>
      <c r="M14" s="15" t="str">
        <f>IF(SUM('Test Sample Data'!M$3:M$98)&gt;10,IF(AND(ISNUMBER('Test Sample Data'!M13),'Test Sample Data'!M13&lt;$B$1,'Test Sample Data'!M13&gt;0),'Test Sample Data'!M13,$B$1),"")</f>
        <v/>
      </c>
      <c r="N14" s="15" t="str">
        <f>'Gene Table'!D13</f>
        <v>MIMAT0000259</v>
      </c>
      <c r="O14" s="14" t="s">
        <v>49</v>
      </c>
      <c r="P14" s="15" t="str">
        <f>IF(SUM('Control Sample Data'!D$3:D$98)&gt;10,IF(AND(ISNUMBER('Control Sample Data'!D13),'Control Sample Data'!D13&lt;$B$1,'Control Sample Data'!D13&gt;0),'Control Sample Data'!D13,$B$1),"")</f>
        <v/>
      </c>
      <c r="Q14" s="15" t="str">
        <f>IF(SUM('Control Sample Data'!E$3:E$98)&gt;10,IF(AND(ISNUMBER('Control Sample Data'!E13),'Control Sample Data'!E13&lt;$B$1,'Control Sample Data'!E13&gt;0),'Control Sample Data'!E13,$B$1),"")</f>
        <v/>
      </c>
      <c r="R14" s="15" t="str">
        <f>IF(SUM('Control Sample Data'!F$3:F$98)&gt;10,IF(AND(ISNUMBER('Control Sample Data'!F13),'Control Sample Data'!F13&lt;$B$1,'Control Sample Data'!F13&gt;0),'Control Sample Data'!F13,$B$1),"")</f>
        <v/>
      </c>
      <c r="S14" s="15" t="str">
        <f>IF(SUM('Control Sample Data'!G$3:G$98)&gt;10,IF(AND(ISNUMBER('Control Sample Data'!G13),'Control Sample Data'!G13&lt;$B$1,'Control Sample Data'!G13&gt;0),'Control Sample Data'!G13,$B$1),"")</f>
        <v/>
      </c>
      <c r="T14" s="15" t="str">
        <f>IF(SUM('Control Sample Data'!H$3:H$98)&gt;10,IF(AND(ISNUMBER('Control Sample Data'!H13),'Control Sample Data'!H13&lt;$B$1,'Control Sample Data'!H13&gt;0),'Control Sample Data'!H13,$B$1),"")</f>
        <v/>
      </c>
      <c r="U14" s="15" t="str">
        <f>IF(SUM('Control Sample Data'!I$3:I$98)&gt;10,IF(AND(ISNUMBER('Control Sample Data'!I13),'Control Sample Data'!I13&lt;$B$1,'Control Sample Data'!I13&gt;0),'Control Sample Data'!I13,$B$1),"")</f>
        <v/>
      </c>
      <c r="V14" s="15" t="str">
        <f>IF(SUM('Control Sample Data'!J$3:J$98)&gt;10,IF(AND(ISNUMBER('Control Sample Data'!J13),'Control Sample Data'!J13&lt;$B$1,'Control Sample Data'!J13&gt;0),'Control Sample Data'!J13,$B$1),"")</f>
        <v/>
      </c>
      <c r="W14" s="15" t="str">
        <f>IF(SUM('Control Sample Data'!K$3:K$98)&gt;10,IF(AND(ISNUMBER('Control Sample Data'!K13),'Control Sample Data'!K13&lt;$B$1,'Control Sample Data'!K13&gt;0),'Control Sample Data'!K13,$B$1),"")</f>
        <v/>
      </c>
      <c r="X14" s="15" t="str">
        <f>IF(SUM('Control Sample Data'!L$3:L$98)&gt;10,IF(AND(ISNUMBER('Control Sample Data'!L13),'Control Sample Data'!L13&lt;$B$1,'Control Sample Data'!L13&gt;0),'Control Sample Data'!L13,$B$1),"")</f>
        <v/>
      </c>
      <c r="Y14" s="15" t="str">
        <f>IF(SUM('Control Sample Data'!M$3:M$98)&gt;10,IF(AND(ISNUMBER('Control Sample Data'!M13),'Control Sample Data'!M13&lt;$B$1,'Control Sample Data'!M13&gt;0),'Control Sample Data'!M13,$B$1),"")</f>
        <v/>
      </c>
      <c r="Z14" s="20" t="str">
        <f>IF(ISERROR(VLOOKUP('Choose Housekeeping Genes'!$C13,Calculations!$C$4:$M$99,2,0)),"",VLOOKUP('Choose Housekeeping Genes'!$C13,Calculations!$C$4:$M$99,2,0))</f>
        <v/>
      </c>
      <c r="AA14" s="20" t="str">
        <f>IF(ISERROR(VLOOKUP('Choose Housekeeping Genes'!$C13,Calculations!$C$4:$M$99,3,0)),"",VLOOKUP('Choose Housekeeping Genes'!$C13,Calculations!$C$4:$M$99,3,0))</f>
        <v/>
      </c>
      <c r="AB14" s="20" t="str">
        <f>IF(ISERROR(VLOOKUP('Choose Housekeeping Genes'!$C13,Calculations!$C$4:$M$99,4,0)),"",VLOOKUP('Choose Housekeeping Genes'!$C13,Calculations!$C$4:$M$99,4,0))</f>
        <v/>
      </c>
      <c r="AC14" s="20" t="str">
        <f>IF(ISERROR(VLOOKUP('Choose Housekeeping Genes'!$C13,Calculations!$C$4:$M$99,5,0)),"",VLOOKUP('Choose Housekeeping Genes'!$C13,Calculations!$C$4:$M$99,5,0))</f>
        <v/>
      </c>
      <c r="AD14" s="20" t="str">
        <f>IF(ISERROR(VLOOKUP('Choose Housekeeping Genes'!$C13,Calculations!$C$4:$M$99,6,0)),"",VLOOKUP('Choose Housekeeping Genes'!$C13,Calculations!$C$4:$M$99,6,0))</f>
        <v/>
      </c>
      <c r="AE14" s="20" t="str">
        <f>IF(ISERROR(VLOOKUP('Choose Housekeeping Genes'!$C13,Calculations!$C$4:$M$99,7,0)),"",VLOOKUP('Choose Housekeeping Genes'!$C13,Calculations!$C$4:$M$99,7,0))</f>
        <v/>
      </c>
      <c r="AF14" s="20" t="str">
        <f>IF(ISERROR(VLOOKUP('Choose Housekeeping Genes'!$C13,Calculations!$C$4:$M$99,8,0)),"",VLOOKUP('Choose Housekeeping Genes'!$C13,Calculations!$C$4:$M$99,8,0))</f>
        <v/>
      </c>
      <c r="AG14" s="20" t="str">
        <f>IF(ISERROR(VLOOKUP('Choose Housekeeping Genes'!$C13,Calculations!$C$4:$M$99,9,0)),"",VLOOKUP('Choose Housekeeping Genes'!$C13,Calculations!$C$4:$M$99,9,0))</f>
        <v/>
      </c>
      <c r="AH14" s="20" t="str">
        <f>IF(ISERROR(VLOOKUP('Choose Housekeeping Genes'!$C13,Calculations!$C$4:$M$99,10,0)),"",VLOOKUP('Choose Housekeeping Genes'!$C13,Calculations!$C$4:$M$99,10,0))</f>
        <v/>
      </c>
      <c r="AI14" s="20" t="str">
        <f>IF(ISERROR(VLOOKUP('Choose Housekeeping Genes'!$C13,Calculations!$C$4:$M$99,11,0)),"",VLOOKUP('Choose Housekeeping Genes'!$C13,Calculations!$C$4:$M$99,11,0))</f>
        <v/>
      </c>
      <c r="AJ14" s="20" t="str">
        <f>IF(ISERROR(VLOOKUP('Choose Housekeeping Genes'!$C13,Calculations!$C$4:$Y$99,14,0)),"",VLOOKUP('Choose Housekeeping Genes'!$C13,Calculations!$C$4:$Y$99,14,0))</f>
        <v/>
      </c>
      <c r="AK14" s="20" t="str">
        <f>IF(ISERROR(VLOOKUP('Choose Housekeeping Genes'!$C13,Calculations!$C$4:$Y$99,15,0)),"",VLOOKUP('Choose Housekeeping Genes'!$C13,Calculations!$C$4:$Y$99,15,0))</f>
        <v/>
      </c>
      <c r="AL14" s="20" t="str">
        <f>IF(ISERROR(VLOOKUP('Choose Housekeeping Genes'!$C13,Calculations!$C$4:$Y$99,16,0)),"",VLOOKUP('Choose Housekeeping Genes'!$C13,Calculations!$C$4:$Y$99,16,0))</f>
        <v/>
      </c>
      <c r="AM14" s="20" t="str">
        <f>IF(ISERROR(VLOOKUP('Choose Housekeeping Genes'!$C13,Calculations!$C$4:$Y$99,17,0)),"",VLOOKUP('Choose Housekeeping Genes'!$C13,Calculations!$C$4:$Y$99,17,0))</f>
        <v/>
      </c>
      <c r="AN14" s="20" t="str">
        <f>IF(ISERROR(VLOOKUP('Choose Housekeeping Genes'!$C13,Calculations!$C$4:$Y$99,18,0)),"",VLOOKUP('Choose Housekeeping Genes'!$C13,Calculations!$C$4:$Y$99,18,0))</f>
        <v/>
      </c>
      <c r="AO14" s="20" t="str">
        <f>IF(ISERROR(VLOOKUP('Choose Housekeeping Genes'!$C13,Calculations!$C$4:$Y$99,19,0)),"",VLOOKUP('Choose Housekeeping Genes'!$C13,Calculations!$C$4:$Y$99,19,0))</f>
        <v/>
      </c>
      <c r="AP14" s="20" t="str">
        <f>IF(ISERROR(VLOOKUP('Choose Housekeeping Genes'!$C13,Calculations!$C$4:$Y$99,20,0)),"",VLOOKUP('Choose Housekeeping Genes'!$C13,Calculations!$C$4:$Y$99,20,0))</f>
        <v/>
      </c>
      <c r="AQ14" s="20" t="str">
        <f>IF(ISERROR(VLOOKUP('Choose Housekeeping Genes'!$C13,Calculations!$C$4:$Y$99,21,0)),"",VLOOKUP('Choose Housekeeping Genes'!$C13,Calculations!$C$4:$Y$99,21,0))</f>
        <v/>
      </c>
      <c r="AR14" s="20" t="str">
        <f>IF(ISERROR(VLOOKUP('Choose Housekeeping Genes'!$C13,Calculations!$C$4:$Y$99,22,0)),"",VLOOKUP('Choose Housekeeping Genes'!$C13,Calculations!$C$4:$Y$99,22,0))</f>
        <v/>
      </c>
      <c r="AS14" s="20" t="str">
        <f>IF(ISERROR(VLOOKUP('Choose Housekeeping Genes'!$C13,Calculations!$C$4:$Y$99,23,0)),"",VLOOKUP('Choose Housekeeping Genes'!$C13,Calculations!$C$4:$Y$99,23,0))</f>
        <v/>
      </c>
      <c r="AT14" s="34" t="str">
        <f t="shared" si="0"/>
        <v/>
      </c>
      <c r="AU14" s="34" t="str">
        <f t="shared" si="1"/>
        <v/>
      </c>
      <c r="AV14" s="34" t="str">
        <f t="shared" si="2"/>
        <v/>
      </c>
      <c r="AW14" s="34" t="str">
        <f t="shared" si="3"/>
        <v/>
      </c>
      <c r="AX14" s="34" t="str">
        <f t="shared" si="4"/>
        <v/>
      </c>
      <c r="AY14" s="34" t="str">
        <f t="shared" si="5"/>
        <v/>
      </c>
      <c r="AZ14" s="34" t="str">
        <f t="shared" si="6"/>
        <v/>
      </c>
      <c r="BA14" s="34" t="str">
        <f t="shared" si="7"/>
        <v/>
      </c>
      <c r="BB14" s="34" t="str">
        <f t="shared" si="8"/>
        <v/>
      </c>
      <c r="BC14" s="34" t="str">
        <f t="shared" si="9"/>
        <v/>
      </c>
      <c r="BD14" s="34" t="str">
        <f t="shared" si="10"/>
        <v/>
      </c>
      <c r="BE14" s="34" t="str">
        <f t="shared" si="11"/>
        <v/>
      </c>
      <c r="BF14" s="34" t="str">
        <f t="shared" si="12"/>
        <v/>
      </c>
      <c r="BG14" s="34" t="str">
        <f t="shared" si="13"/>
        <v/>
      </c>
      <c r="BH14" s="34" t="str">
        <f t="shared" si="14"/>
        <v/>
      </c>
      <c r="BI14" s="34" t="str">
        <f t="shared" si="15"/>
        <v/>
      </c>
      <c r="BJ14" s="34" t="str">
        <f t="shared" si="16"/>
        <v/>
      </c>
      <c r="BK14" s="34" t="str">
        <f t="shared" si="17"/>
        <v/>
      </c>
      <c r="BL14" s="34" t="str">
        <f t="shared" si="18"/>
        <v/>
      </c>
      <c r="BM14" s="34" t="str">
        <f t="shared" si="19"/>
        <v/>
      </c>
      <c r="BN14" s="36" t="e">
        <f t="shared" si="21"/>
        <v>#DIV/0!</v>
      </c>
      <c r="BO14" s="36" t="e">
        <f t="shared" si="22"/>
        <v>#DIV/0!</v>
      </c>
      <c r="BP14" s="37" t="str">
        <f t="shared" si="23"/>
        <v/>
      </c>
      <c r="BQ14" s="37" t="str">
        <f t="shared" si="24"/>
        <v/>
      </c>
      <c r="BR14" s="37" t="str">
        <f t="shared" si="25"/>
        <v/>
      </c>
      <c r="BS14" s="37" t="str">
        <f t="shared" si="26"/>
        <v/>
      </c>
      <c r="BT14" s="37" t="str">
        <f t="shared" si="27"/>
        <v/>
      </c>
      <c r="BU14" s="37" t="str">
        <f t="shared" si="28"/>
        <v/>
      </c>
      <c r="BV14" s="37" t="str">
        <f t="shared" si="29"/>
        <v/>
      </c>
      <c r="BW14" s="37" t="str">
        <f t="shared" si="30"/>
        <v/>
      </c>
      <c r="BX14" s="37" t="str">
        <f t="shared" si="31"/>
        <v/>
      </c>
      <c r="BY14" s="37" t="str">
        <f t="shared" si="32"/>
        <v/>
      </c>
      <c r="BZ14" s="37" t="str">
        <f t="shared" si="33"/>
        <v/>
      </c>
      <c r="CA14" s="37" t="str">
        <f t="shared" si="34"/>
        <v/>
      </c>
      <c r="CB14" s="37" t="str">
        <f t="shared" si="35"/>
        <v/>
      </c>
      <c r="CC14" s="37" t="str">
        <f t="shared" si="36"/>
        <v/>
      </c>
      <c r="CD14" s="37" t="str">
        <f t="shared" si="37"/>
        <v/>
      </c>
      <c r="CE14" s="37" t="str">
        <f t="shared" si="38"/>
        <v/>
      </c>
      <c r="CF14" s="37" t="str">
        <f t="shared" si="39"/>
        <v/>
      </c>
      <c r="CG14" s="37" t="str">
        <f t="shared" si="40"/>
        <v/>
      </c>
      <c r="CH14" s="37" t="str">
        <f t="shared" si="41"/>
        <v/>
      </c>
      <c r="CI14" s="37" t="str">
        <f t="shared" si="42"/>
        <v/>
      </c>
    </row>
    <row r="15" spans="1:87" ht="12.75">
      <c r="A15" s="16"/>
      <c r="B15" s="14" t="str">
        <f>'Gene Table'!D14</f>
        <v>MIMAT0000458</v>
      </c>
      <c r="C15" s="14" t="s">
        <v>53</v>
      </c>
      <c r="D15" s="15" t="str">
        <f>IF(SUM('Test Sample Data'!D$3:D$98)&gt;10,IF(AND(ISNUMBER('Test Sample Data'!D14),'Test Sample Data'!D14&lt;$B$1,'Test Sample Data'!D14&gt;0),'Test Sample Data'!D14,$B$1),"")</f>
        <v/>
      </c>
      <c r="E15" s="15" t="str">
        <f>IF(SUM('Test Sample Data'!E$3:E$98)&gt;10,IF(AND(ISNUMBER('Test Sample Data'!E14),'Test Sample Data'!E14&lt;$B$1,'Test Sample Data'!E14&gt;0),'Test Sample Data'!E14,$B$1),"")</f>
        <v/>
      </c>
      <c r="F15" s="15" t="str">
        <f>IF(SUM('Test Sample Data'!F$3:F$98)&gt;10,IF(AND(ISNUMBER('Test Sample Data'!F14),'Test Sample Data'!F14&lt;$B$1,'Test Sample Data'!F14&gt;0),'Test Sample Data'!F14,$B$1),"")</f>
        <v/>
      </c>
      <c r="G15" s="15" t="str">
        <f>IF(SUM('Test Sample Data'!G$3:G$98)&gt;10,IF(AND(ISNUMBER('Test Sample Data'!G14),'Test Sample Data'!G14&lt;$B$1,'Test Sample Data'!G14&gt;0),'Test Sample Data'!G14,$B$1),"")</f>
        <v/>
      </c>
      <c r="H15" s="15" t="str">
        <f>IF(SUM('Test Sample Data'!H$3:H$98)&gt;10,IF(AND(ISNUMBER('Test Sample Data'!H14),'Test Sample Data'!H14&lt;$B$1,'Test Sample Data'!H14&gt;0),'Test Sample Data'!H14,$B$1),"")</f>
        <v/>
      </c>
      <c r="I15" s="15" t="str">
        <f>IF(SUM('Test Sample Data'!I$3:I$98)&gt;10,IF(AND(ISNUMBER('Test Sample Data'!I14),'Test Sample Data'!I14&lt;$B$1,'Test Sample Data'!I14&gt;0),'Test Sample Data'!I14,$B$1),"")</f>
        <v/>
      </c>
      <c r="J15" s="15" t="str">
        <f>IF(SUM('Test Sample Data'!J$3:J$98)&gt;10,IF(AND(ISNUMBER('Test Sample Data'!J14),'Test Sample Data'!J14&lt;$B$1,'Test Sample Data'!J14&gt;0),'Test Sample Data'!J14,$B$1),"")</f>
        <v/>
      </c>
      <c r="K15" s="15" t="str">
        <f>IF(SUM('Test Sample Data'!K$3:K$98)&gt;10,IF(AND(ISNUMBER('Test Sample Data'!K14),'Test Sample Data'!K14&lt;$B$1,'Test Sample Data'!K14&gt;0),'Test Sample Data'!K14,$B$1),"")</f>
        <v/>
      </c>
      <c r="L15" s="15" t="str">
        <f>IF(SUM('Test Sample Data'!L$3:L$98)&gt;10,IF(AND(ISNUMBER('Test Sample Data'!L14),'Test Sample Data'!L14&lt;$B$1,'Test Sample Data'!L14&gt;0),'Test Sample Data'!L14,$B$1),"")</f>
        <v/>
      </c>
      <c r="M15" s="15" t="str">
        <f>IF(SUM('Test Sample Data'!M$3:M$98)&gt;10,IF(AND(ISNUMBER('Test Sample Data'!M14),'Test Sample Data'!M14&lt;$B$1,'Test Sample Data'!M14&gt;0),'Test Sample Data'!M14,$B$1),"")</f>
        <v/>
      </c>
      <c r="N15" s="15" t="str">
        <f>'Gene Table'!D14</f>
        <v>MIMAT0000458</v>
      </c>
      <c r="O15" s="14" t="s">
        <v>53</v>
      </c>
      <c r="P15" s="15" t="str">
        <f>IF(SUM('Control Sample Data'!D$3:D$98)&gt;10,IF(AND(ISNUMBER('Control Sample Data'!D14),'Control Sample Data'!D14&lt;$B$1,'Control Sample Data'!D14&gt;0),'Control Sample Data'!D14,$B$1),"")</f>
        <v/>
      </c>
      <c r="Q15" s="15" t="str">
        <f>IF(SUM('Control Sample Data'!E$3:E$98)&gt;10,IF(AND(ISNUMBER('Control Sample Data'!E14),'Control Sample Data'!E14&lt;$B$1,'Control Sample Data'!E14&gt;0),'Control Sample Data'!E14,$B$1),"")</f>
        <v/>
      </c>
      <c r="R15" s="15" t="str">
        <f>IF(SUM('Control Sample Data'!F$3:F$98)&gt;10,IF(AND(ISNUMBER('Control Sample Data'!F14),'Control Sample Data'!F14&lt;$B$1,'Control Sample Data'!F14&gt;0),'Control Sample Data'!F14,$B$1),"")</f>
        <v/>
      </c>
      <c r="S15" s="15" t="str">
        <f>IF(SUM('Control Sample Data'!G$3:G$98)&gt;10,IF(AND(ISNUMBER('Control Sample Data'!G14),'Control Sample Data'!G14&lt;$B$1,'Control Sample Data'!G14&gt;0),'Control Sample Data'!G14,$B$1),"")</f>
        <v/>
      </c>
      <c r="T15" s="15" t="str">
        <f>IF(SUM('Control Sample Data'!H$3:H$98)&gt;10,IF(AND(ISNUMBER('Control Sample Data'!H14),'Control Sample Data'!H14&lt;$B$1,'Control Sample Data'!H14&gt;0),'Control Sample Data'!H14,$B$1),"")</f>
        <v/>
      </c>
      <c r="U15" s="15" t="str">
        <f>IF(SUM('Control Sample Data'!I$3:I$98)&gt;10,IF(AND(ISNUMBER('Control Sample Data'!I14),'Control Sample Data'!I14&lt;$B$1,'Control Sample Data'!I14&gt;0),'Control Sample Data'!I14,$B$1),"")</f>
        <v/>
      </c>
      <c r="V15" s="15" t="str">
        <f>IF(SUM('Control Sample Data'!J$3:J$98)&gt;10,IF(AND(ISNUMBER('Control Sample Data'!J14),'Control Sample Data'!J14&lt;$B$1,'Control Sample Data'!J14&gt;0),'Control Sample Data'!J14,$B$1),"")</f>
        <v/>
      </c>
      <c r="W15" s="15" t="str">
        <f>IF(SUM('Control Sample Data'!K$3:K$98)&gt;10,IF(AND(ISNUMBER('Control Sample Data'!K14),'Control Sample Data'!K14&lt;$B$1,'Control Sample Data'!K14&gt;0),'Control Sample Data'!K14,$B$1),"")</f>
        <v/>
      </c>
      <c r="X15" s="15" t="str">
        <f>IF(SUM('Control Sample Data'!L$3:L$98)&gt;10,IF(AND(ISNUMBER('Control Sample Data'!L14),'Control Sample Data'!L14&lt;$B$1,'Control Sample Data'!L14&gt;0),'Control Sample Data'!L14,$B$1),"")</f>
        <v/>
      </c>
      <c r="Y15" s="15" t="str">
        <f>IF(SUM('Control Sample Data'!M$3:M$98)&gt;10,IF(AND(ISNUMBER('Control Sample Data'!M14),'Control Sample Data'!M14&lt;$B$1,'Control Sample Data'!M14&gt;0),'Control Sample Data'!M14,$B$1),"")</f>
        <v/>
      </c>
      <c r="Z15" s="20" t="str">
        <f>IF(ISERROR(VLOOKUP('Choose Housekeeping Genes'!$C14,Calculations!$C$4:$M$99,2,0)),"",VLOOKUP('Choose Housekeeping Genes'!$C14,Calculations!$C$4:$M$99,2,0))</f>
        <v/>
      </c>
      <c r="AA15" s="20" t="str">
        <f>IF(ISERROR(VLOOKUP('Choose Housekeeping Genes'!$C14,Calculations!$C$4:$M$99,3,0)),"",VLOOKUP('Choose Housekeeping Genes'!$C14,Calculations!$C$4:$M$99,3,0))</f>
        <v/>
      </c>
      <c r="AB15" s="20" t="str">
        <f>IF(ISERROR(VLOOKUP('Choose Housekeeping Genes'!$C14,Calculations!$C$4:$M$99,4,0)),"",VLOOKUP('Choose Housekeeping Genes'!$C14,Calculations!$C$4:$M$99,4,0))</f>
        <v/>
      </c>
      <c r="AC15" s="20" t="str">
        <f>IF(ISERROR(VLOOKUP('Choose Housekeeping Genes'!$C14,Calculations!$C$4:$M$99,5,0)),"",VLOOKUP('Choose Housekeeping Genes'!$C14,Calculations!$C$4:$M$99,5,0))</f>
        <v/>
      </c>
      <c r="AD15" s="20" t="str">
        <f>IF(ISERROR(VLOOKUP('Choose Housekeeping Genes'!$C14,Calculations!$C$4:$M$99,6,0)),"",VLOOKUP('Choose Housekeeping Genes'!$C14,Calculations!$C$4:$M$99,6,0))</f>
        <v/>
      </c>
      <c r="AE15" s="20" t="str">
        <f>IF(ISERROR(VLOOKUP('Choose Housekeeping Genes'!$C14,Calculations!$C$4:$M$99,7,0)),"",VLOOKUP('Choose Housekeeping Genes'!$C14,Calculations!$C$4:$M$99,7,0))</f>
        <v/>
      </c>
      <c r="AF15" s="20" t="str">
        <f>IF(ISERROR(VLOOKUP('Choose Housekeeping Genes'!$C14,Calculations!$C$4:$M$99,8,0)),"",VLOOKUP('Choose Housekeeping Genes'!$C14,Calculations!$C$4:$M$99,8,0))</f>
        <v/>
      </c>
      <c r="AG15" s="20" t="str">
        <f>IF(ISERROR(VLOOKUP('Choose Housekeeping Genes'!$C14,Calculations!$C$4:$M$99,9,0)),"",VLOOKUP('Choose Housekeeping Genes'!$C14,Calculations!$C$4:$M$99,9,0))</f>
        <v/>
      </c>
      <c r="AH15" s="20" t="str">
        <f>IF(ISERROR(VLOOKUP('Choose Housekeeping Genes'!$C14,Calculations!$C$4:$M$99,10,0)),"",VLOOKUP('Choose Housekeeping Genes'!$C14,Calculations!$C$4:$M$99,10,0))</f>
        <v/>
      </c>
      <c r="AI15" s="20" t="str">
        <f>IF(ISERROR(VLOOKUP('Choose Housekeeping Genes'!$C14,Calculations!$C$4:$M$99,11,0)),"",VLOOKUP('Choose Housekeeping Genes'!$C14,Calculations!$C$4:$M$99,11,0))</f>
        <v/>
      </c>
      <c r="AJ15" s="20" t="str">
        <f>IF(ISERROR(VLOOKUP('Choose Housekeeping Genes'!$C14,Calculations!$C$4:$Y$99,14,0)),"",VLOOKUP('Choose Housekeeping Genes'!$C14,Calculations!$C$4:$Y$99,14,0))</f>
        <v/>
      </c>
      <c r="AK15" s="20" t="str">
        <f>IF(ISERROR(VLOOKUP('Choose Housekeeping Genes'!$C14,Calculations!$C$4:$Y$99,15,0)),"",VLOOKUP('Choose Housekeeping Genes'!$C14,Calculations!$C$4:$Y$99,15,0))</f>
        <v/>
      </c>
      <c r="AL15" s="20" t="str">
        <f>IF(ISERROR(VLOOKUP('Choose Housekeeping Genes'!$C14,Calculations!$C$4:$Y$99,16,0)),"",VLOOKUP('Choose Housekeeping Genes'!$C14,Calculations!$C$4:$Y$99,16,0))</f>
        <v/>
      </c>
      <c r="AM15" s="20" t="str">
        <f>IF(ISERROR(VLOOKUP('Choose Housekeeping Genes'!$C14,Calculations!$C$4:$Y$99,17,0)),"",VLOOKUP('Choose Housekeeping Genes'!$C14,Calculations!$C$4:$Y$99,17,0))</f>
        <v/>
      </c>
      <c r="AN15" s="20" t="str">
        <f>IF(ISERROR(VLOOKUP('Choose Housekeeping Genes'!$C14,Calculations!$C$4:$Y$99,18,0)),"",VLOOKUP('Choose Housekeeping Genes'!$C14,Calculations!$C$4:$Y$99,18,0))</f>
        <v/>
      </c>
      <c r="AO15" s="20" t="str">
        <f>IF(ISERROR(VLOOKUP('Choose Housekeeping Genes'!$C14,Calculations!$C$4:$Y$99,19,0)),"",VLOOKUP('Choose Housekeeping Genes'!$C14,Calculations!$C$4:$Y$99,19,0))</f>
        <v/>
      </c>
      <c r="AP15" s="20" t="str">
        <f>IF(ISERROR(VLOOKUP('Choose Housekeeping Genes'!$C14,Calculations!$C$4:$Y$99,20,0)),"",VLOOKUP('Choose Housekeeping Genes'!$C14,Calculations!$C$4:$Y$99,20,0))</f>
        <v/>
      </c>
      <c r="AQ15" s="20" t="str">
        <f>IF(ISERROR(VLOOKUP('Choose Housekeeping Genes'!$C14,Calculations!$C$4:$Y$99,21,0)),"",VLOOKUP('Choose Housekeeping Genes'!$C14,Calculations!$C$4:$Y$99,21,0))</f>
        <v/>
      </c>
      <c r="AR15" s="20" t="str">
        <f>IF(ISERROR(VLOOKUP('Choose Housekeeping Genes'!$C14,Calculations!$C$4:$Y$99,22,0)),"",VLOOKUP('Choose Housekeeping Genes'!$C14,Calculations!$C$4:$Y$99,22,0))</f>
        <v/>
      </c>
      <c r="AS15" s="20" t="str">
        <f>IF(ISERROR(VLOOKUP('Choose Housekeeping Genes'!$C14,Calculations!$C$4:$Y$99,23,0)),"",VLOOKUP('Choose Housekeeping Genes'!$C14,Calculations!$C$4:$Y$99,23,0))</f>
        <v/>
      </c>
      <c r="AT15" s="34" t="str">
        <f t="shared" si="0"/>
        <v/>
      </c>
      <c r="AU15" s="34" t="str">
        <f t="shared" si="1"/>
        <v/>
      </c>
      <c r="AV15" s="34" t="str">
        <f t="shared" si="2"/>
        <v/>
      </c>
      <c r="AW15" s="34" t="str">
        <f t="shared" si="3"/>
        <v/>
      </c>
      <c r="AX15" s="34" t="str">
        <f t="shared" si="4"/>
        <v/>
      </c>
      <c r="AY15" s="34" t="str">
        <f t="shared" si="5"/>
        <v/>
      </c>
      <c r="AZ15" s="34" t="str">
        <f t="shared" si="6"/>
        <v/>
      </c>
      <c r="BA15" s="34" t="str">
        <f t="shared" si="7"/>
        <v/>
      </c>
      <c r="BB15" s="34" t="str">
        <f t="shared" si="8"/>
        <v/>
      </c>
      <c r="BC15" s="34" t="str">
        <f t="shared" si="9"/>
        <v/>
      </c>
      <c r="BD15" s="34" t="str">
        <f t="shared" si="10"/>
        <v/>
      </c>
      <c r="BE15" s="34" t="str">
        <f t="shared" si="11"/>
        <v/>
      </c>
      <c r="BF15" s="34" t="str">
        <f t="shared" si="12"/>
        <v/>
      </c>
      <c r="BG15" s="34" t="str">
        <f t="shared" si="13"/>
        <v/>
      </c>
      <c r="BH15" s="34" t="str">
        <f t="shared" si="14"/>
        <v/>
      </c>
      <c r="BI15" s="34" t="str">
        <f t="shared" si="15"/>
        <v/>
      </c>
      <c r="BJ15" s="34" t="str">
        <f t="shared" si="16"/>
        <v/>
      </c>
      <c r="BK15" s="34" t="str">
        <f t="shared" si="17"/>
        <v/>
      </c>
      <c r="BL15" s="34" t="str">
        <f t="shared" si="18"/>
        <v/>
      </c>
      <c r="BM15" s="34" t="str">
        <f t="shared" si="19"/>
        <v/>
      </c>
      <c r="BN15" s="36" t="e">
        <f t="shared" si="21"/>
        <v>#DIV/0!</v>
      </c>
      <c r="BO15" s="36" t="e">
        <f t="shared" si="22"/>
        <v>#DIV/0!</v>
      </c>
      <c r="BP15" s="37" t="str">
        <f t="shared" si="23"/>
        <v/>
      </c>
      <c r="BQ15" s="37" t="str">
        <f t="shared" si="24"/>
        <v/>
      </c>
      <c r="BR15" s="37" t="str">
        <f t="shared" si="25"/>
        <v/>
      </c>
      <c r="BS15" s="37" t="str">
        <f t="shared" si="26"/>
        <v/>
      </c>
      <c r="BT15" s="37" t="str">
        <f t="shared" si="27"/>
        <v/>
      </c>
      <c r="BU15" s="37" t="str">
        <f t="shared" si="28"/>
        <v/>
      </c>
      <c r="BV15" s="37" t="str">
        <f t="shared" si="29"/>
        <v/>
      </c>
      <c r="BW15" s="37" t="str">
        <f t="shared" si="30"/>
        <v/>
      </c>
      <c r="BX15" s="37" t="str">
        <f t="shared" si="31"/>
        <v/>
      </c>
      <c r="BY15" s="37" t="str">
        <f t="shared" si="32"/>
        <v/>
      </c>
      <c r="BZ15" s="37" t="str">
        <f t="shared" si="33"/>
        <v/>
      </c>
      <c r="CA15" s="37" t="str">
        <f t="shared" si="34"/>
        <v/>
      </c>
      <c r="CB15" s="37" t="str">
        <f t="shared" si="35"/>
        <v/>
      </c>
      <c r="CC15" s="37" t="str">
        <f t="shared" si="36"/>
        <v/>
      </c>
      <c r="CD15" s="37" t="str">
        <f t="shared" si="37"/>
        <v/>
      </c>
      <c r="CE15" s="37" t="str">
        <f t="shared" si="38"/>
        <v/>
      </c>
      <c r="CF15" s="37" t="str">
        <f t="shared" si="39"/>
        <v/>
      </c>
      <c r="CG15" s="37" t="str">
        <f t="shared" si="40"/>
        <v/>
      </c>
      <c r="CH15" s="37" t="str">
        <f t="shared" si="41"/>
        <v/>
      </c>
      <c r="CI15" s="37" t="str">
        <f t="shared" si="42"/>
        <v/>
      </c>
    </row>
    <row r="16" spans="1:87" ht="12.75">
      <c r="A16" s="16"/>
      <c r="B16" s="14" t="str">
        <f>'Gene Table'!D15</f>
        <v>MIMAT0000077</v>
      </c>
      <c r="C16" s="14" t="s">
        <v>57</v>
      </c>
      <c r="D16" s="15" t="str">
        <f>IF(SUM('Test Sample Data'!D$3:D$98)&gt;10,IF(AND(ISNUMBER('Test Sample Data'!D15),'Test Sample Data'!D15&lt;$B$1,'Test Sample Data'!D15&gt;0),'Test Sample Data'!D15,$B$1),"")</f>
        <v/>
      </c>
      <c r="E16" s="15" t="str">
        <f>IF(SUM('Test Sample Data'!E$3:E$98)&gt;10,IF(AND(ISNUMBER('Test Sample Data'!E15),'Test Sample Data'!E15&lt;$B$1,'Test Sample Data'!E15&gt;0),'Test Sample Data'!E15,$B$1),"")</f>
        <v/>
      </c>
      <c r="F16" s="15" t="str">
        <f>IF(SUM('Test Sample Data'!F$3:F$98)&gt;10,IF(AND(ISNUMBER('Test Sample Data'!F15),'Test Sample Data'!F15&lt;$B$1,'Test Sample Data'!F15&gt;0),'Test Sample Data'!F15,$B$1),"")</f>
        <v/>
      </c>
      <c r="G16" s="15" t="str">
        <f>IF(SUM('Test Sample Data'!G$3:G$98)&gt;10,IF(AND(ISNUMBER('Test Sample Data'!G15),'Test Sample Data'!G15&lt;$B$1,'Test Sample Data'!G15&gt;0),'Test Sample Data'!G15,$B$1),"")</f>
        <v/>
      </c>
      <c r="H16" s="15" t="str">
        <f>IF(SUM('Test Sample Data'!H$3:H$98)&gt;10,IF(AND(ISNUMBER('Test Sample Data'!H15),'Test Sample Data'!H15&lt;$B$1,'Test Sample Data'!H15&gt;0),'Test Sample Data'!H15,$B$1),"")</f>
        <v/>
      </c>
      <c r="I16" s="15" t="str">
        <f>IF(SUM('Test Sample Data'!I$3:I$98)&gt;10,IF(AND(ISNUMBER('Test Sample Data'!I15),'Test Sample Data'!I15&lt;$B$1,'Test Sample Data'!I15&gt;0),'Test Sample Data'!I15,$B$1),"")</f>
        <v/>
      </c>
      <c r="J16" s="15" t="str">
        <f>IF(SUM('Test Sample Data'!J$3:J$98)&gt;10,IF(AND(ISNUMBER('Test Sample Data'!J15),'Test Sample Data'!J15&lt;$B$1,'Test Sample Data'!J15&gt;0),'Test Sample Data'!J15,$B$1),"")</f>
        <v/>
      </c>
      <c r="K16" s="15" t="str">
        <f>IF(SUM('Test Sample Data'!K$3:K$98)&gt;10,IF(AND(ISNUMBER('Test Sample Data'!K15),'Test Sample Data'!K15&lt;$B$1,'Test Sample Data'!K15&gt;0),'Test Sample Data'!K15,$B$1),"")</f>
        <v/>
      </c>
      <c r="L16" s="15" t="str">
        <f>IF(SUM('Test Sample Data'!L$3:L$98)&gt;10,IF(AND(ISNUMBER('Test Sample Data'!L15),'Test Sample Data'!L15&lt;$B$1,'Test Sample Data'!L15&gt;0),'Test Sample Data'!L15,$B$1),"")</f>
        <v/>
      </c>
      <c r="M16" s="15" t="str">
        <f>IF(SUM('Test Sample Data'!M$3:M$98)&gt;10,IF(AND(ISNUMBER('Test Sample Data'!M15),'Test Sample Data'!M15&lt;$B$1,'Test Sample Data'!M15&gt;0),'Test Sample Data'!M15,$B$1),"")</f>
        <v/>
      </c>
      <c r="N16" s="15" t="str">
        <f>'Gene Table'!D15</f>
        <v>MIMAT0000077</v>
      </c>
      <c r="O16" s="14" t="s">
        <v>57</v>
      </c>
      <c r="P16" s="15" t="str">
        <f>IF(SUM('Control Sample Data'!D$3:D$98)&gt;10,IF(AND(ISNUMBER('Control Sample Data'!D15),'Control Sample Data'!D15&lt;$B$1,'Control Sample Data'!D15&gt;0),'Control Sample Data'!D15,$B$1),"")</f>
        <v/>
      </c>
      <c r="Q16" s="15" t="str">
        <f>IF(SUM('Control Sample Data'!E$3:E$98)&gt;10,IF(AND(ISNUMBER('Control Sample Data'!E15),'Control Sample Data'!E15&lt;$B$1,'Control Sample Data'!E15&gt;0),'Control Sample Data'!E15,$B$1),"")</f>
        <v/>
      </c>
      <c r="R16" s="15" t="str">
        <f>IF(SUM('Control Sample Data'!F$3:F$98)&gt;10,IF(AND(ISNUMBER('Control Sample Data'!F15),'Control Sample Data'!F15&lt;$B$1,'Control Sample Data'!F15&gt;0),'Control Sample Data'!F15,$B$1),"")</f>
        <v/>
      </c>
      <c r="S16" s="15" t="str">
        <f>IF(SUM('Control Sample Data'!G$3:G$98)&gt;10,IF(AND(ISNUMBER('Control Sample Data'!G15),'Control Sample Data'!G15&lt;$B$1,'Control Sample Data'!G15&gt;0),'Control Sample Data'!G15,$B$1),"")</f>
        <v/>
      </c>
      <c r="T16" s="15" t="str">
        <f>IF(SUM('Control Sample Data'!H$3:H$98)&gt;10,IF(AND(ISNUMBER('Control Sample Data'!H15),'Control Sample Data'!H15&lt;$B$1,'Control Sample Data'!H15&gt;0),'Control Sample Data'!H15,$B$1),"")</f>
        <v/>
      </c>
      <c r="U16" s="15" t="str">
        <f>IF(SUM('Control Sample Data'!I$3:I$98)&gt;10,IF(AND(ISNUMBER('Control Sample Data'!I15),'Control Sample Data'!I15&lt;$B$1,'Control Sample Data'!I15&gt;0),'Control Sample Data'!I15,$B$1),"")</f>
        <v/>
      </c>
      <c r="V16" s="15" t="str">
        <f>IF(SUM('Control Sample Data'!J$3:J$98)&gt;10,IF(AND(ISNUMBER('Control Sample Data'!J15),'Control Sample Data'!J15&lt;$B$1,'Control Sample Data'!J15&gt;0),'Control Sample Data'!J15,$B$1),"")</f>
        <v/>
      </c>
      <c r="W16" s="15" t="str">
        <f>IF(SUM('Control Sample Data'!K$3:K$98)&gt;10,IF(AND(ISNUMBER('Control Sample Data'!K15),'Control Sample Data'!K15&lt;$B$1,'Control Sample Data'!K15&gt;0),'Control Sample Data'!K15,$B$1),"")</f>
        <v/>
      </c>
      <c r="X16" s="15" t="str">
        <f>IF(SUM('Control Sample Data'!L$3:L$98)&gt;10,IF(AND(ISNUMBER('Control Sample Data'!L15),'Control Sample Data'!L15&lt;$B$1,'Control Sample Data'!L15&gt;0),'Control Sample Data'!L15,$B$1),"")</f>
        <v/>
      </c>
      <c r="Y16" s="15" t="str">
        <f>IF(SUM('Control Sample Data'!M$3:M$98)&gt;10,IF(AND(ISNUMBER('Control Sample Data'!M15),'Control Sample Data'!M15&lt;$B$1,'Control Sample Data'!M15&gt;0),'Control Sample Data'!M15,$B$1),"")</f>
        <v/>
      </c>
      <c r="Z16" s="20" t="str">
        <f>IF(ISERROR(VLOOKUP('Choose Housekeeping Genes'!$C15,Calculations!$C$4:$M$99,2,0)),"",VLOOKUP('Choose Housekeeping Genes'!$C15,Calculations!$C$4:$M$99,2,0))</f>
        <v/>
      </c>
      <c r="AA16" s="20" t="str">
        <f>IF(ISERROR(VLOOKUP('Choose Housekeeping Genes'!$C15,Calculations!$C$4:$M$99,3,0)),"",VLOOKUP('Choose Housekeeping Genes'!$C15,Calculations!$C$4:$M$99,3,0))</f>
        <v/>
      </c>
      <c r="AB16" s="20" t="str">
        <f>IF(ISERROR(VLOOKUP('Choose Housekeeping Genes'!$C15,Calculations!$C$4:$M$99,4,0)),"",VLOOKUP('Choose Housekeeping Genes'!$C15,Calculations!$C$4:$M$99,4,0))</f>
        <v/>
      </c>
      <c r="AC16" s="20" t="str">
        <f>IF(ISERROR(VLOOKUP('Choose Housekeeping Genes'!$C15,Calculations!$C$4:$M$99,5,0)),"",VLOOKUP('Choose Housekeeping Genes'!$C15,Calculations!$C$4:$M$99,5,0))</f>
        <v/>
      </c>
      <c r="AD16" s="20" t="str">
        <f>IF(ISERROR(VLOOKUP('Choose Housekeeping Genes'!$C15,Calculations!$C$4:$M$99,6,0)),"",VLOOKUP('Choose Housekeeping Genes'!$C15,Calculations!$C$4:$M$99,6,0))</f>
        <v/>
      </c>
      <c r="AE16" s="20" t="str">
        <f>IF(ISERROR(VLOOKUP('Choose Housekeeping Genes'!$C15,Calculations!$C$4:$M$99,7,0)),"",VLOOKUP('Choose Housekeeping Genes'!$C15,Calculations!$C$4:$M$99,7,0))</f>
        <v/>
      </c>
      <c r="AF16" s="20" t="str">
        <f>IF(ISERROR(VLOOKUP('Choose Housekeeping Genes'!$C15,Calculations!$C$4:$M$99,8,0)),"",VLOOKUP('Choose Housekeeping Genes'!$C15,Calculations!$C$4:$M$99,8,0))</f>
        <v/>
      </c>
      <c r="AG16" s="20" t="str">
        <f>IF(ISERROR(VLOOKUP('Choose Housekeeping Genes'!$C15,Calculations!$C$4:$M$99,9,0)),"",VLOOKUP('Choose Housekeeping Genes'!$C15,Calculations!$C$4:$M$99,9,0))</f>
        <v/>
      </c>
      <c r="AH16" s="20" t="str">
        <f>IF(ISERROR(VLOOKUP('Choose Housekeeping Genes'!$C15,Calculations!$C$4:$M$99,10,0)),"",VLOOKUP('Choose Housekeeping Genes'!$C15,Calculations!$C$4:$M$99,10,0))</f>
        <v/>
      </c>
      <c r="AI16" s="20" t="str">
        <f>IF(ISERROR(VLOOKUP('Choose Housekeeping Genes'!$C15,Calculations!$C$4:$M$99,11,0)),"",VLOOKUP('Choose Housekeeping Genes'!$C15,Calculations!$C$4:$M$99,11,0))</f>
        <v/>
      </c>
      <c r="AJ16" s="20" t="str">
        <f>IF(ISERROR(VLOOKUP('Choose Housekeeping Genes'!$C15,Calculations!$C$4:$Y$99,14,0)),"",VLOOKUP('Choose Housekeeping Genes'!$C15,Calculations!$C$4:$Y$99,14,0))</f>
        <v/>
      </c>
      <c r="AK16" s="20" t="str">
        <f>IF(ISERROR(VLOOKUP('Choose Housekeeping Genes'!$C15,Calculations!$C$4:$Y$99,15,0)),"",VLOOKUP('Choose Housekeeping Genes'!$C15,Calculations!$C$4:$Y$99,15,0))</f>
        <v/>
      </c>
      <c r="AL16" s="20" t="str">
        <f>IF(ISERROR(VLOOKUP('Choose Housekeeping Genes'!$C15,Calculations!$C$4:$Y$99,16,0)),"",VLOOKUP('Choose Housekeeping Genes'!$C15,Calculations!$C$4:$Y$99,16,0))</f>
        <v/>
      </c>
      <c r="AM16" s="20" t="str">
        <f>IF(ISERROR(VLOOKUP('Choose Housekeeping Genes'!$C15,Calculations!$C$4:$Y$99,17,0)),"",VLOOKUP('Choose Housekeeping Genes'!$C15,Calculations!$C$4:$Y$99,17,0))</f>
        <v/>
      </c>
      <c r="AN16" s="20" t="str">
        <f>IF(ISERROR(VLOOKUP('Choose Housekeeping Genes'!$C15,Calculations!$C$4:$Y$99,18,0)),"",VLOOKUP('Choose Housekeeping Genes'!$C15,Calculations!$C$4:$Y$99,18,0))</f>
        <v/>
      </c>
      <c r="AO16" s="20" t="str">
        <f>IF(ISERROR(VLOOKUP('Choose Housekeeping Genes'!$C15,Calculations!$C$4:$Y$99,19,0)),"",VLOOKUP('Choose Housekeeping Genes'!$C15,Calculations!$C$4:$Y$99,19,0))</f>
        <v/>
      </c>
      <c r="AP16" s="20" t="str">
        <f>IF(ISERROR(VLOOKUP('Choose Housekeeping Genes'!$C15,Calculations!$C$4:$Y$99,20,0)),"",VLOOKUP('Choose Housekeeping Genes'!$C15,Calculations!$C$4:$Y$99,20,0))</f>
        <v/>
      </c>
      <c r="AQ16" s="20" t="str">
        <f>IF(ISERROR(VLOOKUP('Choose Housekeeping Genes'!$C15,Calculations!$C$4:$Y$99,21,0)),"",VLOOKUP('Choose Housekeeping Genes'!$C15,Calculations!$C$4:$Y$99,21,0))</f>
        <v/>
      </c>
      <c r="AR16" s="20" t="str">
        <f>IF(ISERROR(VLOOKUP('Choose Housekeeping Genes'!$C15,Calculations!$C$4:$Y$99,22,0)),"",VLOOKUP('Choose Housekeeping Genes'!$C15,Calculations!$C$4:$Y$99,22,0))</f>
        <v/>
      </c>
      <c r="AS16" s="20" t="str">
        <f>IF(ISERROR(VLOOKUP('Choose Housekeeping Genes'!$C15,Calculations!$C$4:$Y$99,23,0)),"",VLOOKUP('Choose Housekeeping Genes'!$C15,Calculations!$C$4:$Y$99,23,0))</f>
        <v/>
      </c>
      <c r="AT16" s="34" t="str">
        <f t="shared" si="0"/>
        <v/>
      </c>
      <c r="AU16" s="34" t="str">
        <f t="shared" si="1"/>
        <v/>
      </c>
      <c r="AV16" s="34" t="str">
        <f t="shared" si="2"/>
        <v/>
      </c>
      <c r="AW16" s="34" t="str">
        <f t="shared" si="3"/>
        <v/>
      </c>
      <c r="AX16" s="34" t="str">
        <f t="shared" si="4"/>
        <v/>
      </c>
      <c r="AY16" s="34" t="str">
        <f t="shared" si="5"/>
        <v/>
      </c>
      <c r="AZ16" s="34" t="str">
        <f t="shared" si="6"/>
        <v/>
      </c>
      <c r="BA16" s="34" t="str">
        <f t="shared" si="7"/>
        <v/>
      </c>
      <c r="BB16" s="34" t="str">
        <f t="shared" si="8"/>
        <v/>
      </c>
      <c r="BC16" s="34" t="str">
        <f t="shared" si="9"/>
        <v/>
      </c>
      <c r="BD16" s="34" t="str">
        <f t="shared" si="10"/>
        <v/>
      </c>
      <c r="BE16" s="34" t="str">
        <f t="shared" si="11"/>
        <v/>
      </c>
      <c r="BF16" s="34" t="str">
        <f t="shared" si="12"/>
        <v/>
      </c>
      <c r="BG16" s="34" t="str">
        <f t="shared" si="13"/>
        <v/>
      </c>
      <c r="BH16" s="34" t="str">
        <f t="shared" si="14"/>
        <v/>
      </c>
      <c r="BI16" s="34" t="str">
        <f t="shared" si="15"/>
        <v/>
      </c>
      <c r="BJ16" s="34" t="str">
        <f t="shared" si="16"/>
        <v/>
      </c>
      <c r="BK16" s="34" t="str">
        <f t="shared" si="17"/>
        <v/>
      </c>
      <c r="BL16" s="34" t="str">
        <f t="shared" si="18"/>
        <v/>
      </c>
      <c r="BM16" s="34" t="str">
        <f t="shared" si="19"/>
        <v/>
      </c>
      <c r="BN16" s="36" t="e">
        <f t="shared" si="21"/>
        <v>#DIV/0!</v>
      </c>
      <c r="BO16" s="36" t="e">
        <f t="shared" si="22"/>
        <v>#DIV/0!</v>
      </c>
      <c r="BP16" s="37" t="str">
        <f t="shared" si="23"/>
        <v/>
      </c>
      <c r="BQ16" s="37" t="str">
        <f t="shared" si="24"/>
        <v/>
      </c>
      <c r="BR16" s="37" t="str">
        <f t="shared" si="25"/>
        <v/>
      </c>
      <c r="BS16" s="37" t="str">
        <f t="shared" si="26"/>
        <v/>
      </c>
      <c r="BT16" s="37" t="str">
        <f t="shared" si="27"/>
        <v/>
      </c>
      <c r="BU16" s="37" t="str">
        <f t="shared" si="28"/>
        <v/>
      </c>
      <c r="BV16" s="37" t="str">
        <f t="shared" si="29"/>
        <v/>
      </c>
      <c r="BW16" s="37" t="str">
        <f t="shared" si="30"/>
        <v/>
      </c>
      <c r="BX16" s="37" t="str">
        <f t="shared" si="31"/>
        <v/>
      </c>
      <c r="BY16" s="37" t="str">
        <f t="shared" si="32"/>
        <v/>
      </c>
      <c r="BZ16" s="37" t="str">
        <f t="shared" si="33"/>
        <v/>
      </c>
      <c r="CA16" s="37" t="str">
        <f t="shared" si="34"/>
        <v/>
      </c>
      <c r="CB16" s="37" t="str">
        <f t="shared" si="35"/>
        <v/>
      </c>
      <c r="CC16" s="37" t="str">
        <f t="shared" si="36"/>
        <v/>
      </c>
      <c r="CD16" s="37" t="str">
        <f t="shared" si="37"/>
        <v/>
      </c>
      <c r="CE16" s="37" t="str">
        <f t="shared" si="38"/>
        <v/>
      </c>
      <c r="CF16" s="37" t="str">
        <f t="shared" si="39"/>
        <v/>
      </c>
      <c r="CG16" s="37" t="str">
        <f t="shared" si="40"/>
        <v/>
      </c>
      <c r="CH16" s="37" t="str">
        <f t="shared" si="41"/>
        <v/>
      </c>
      <c r="CI16" s="37" t="str">
        <f t="shared" si="42"/>
        <v/>
      </c>
    </row>
    <row r="17" spans="1:87" ht="12.75">
      <c r="A17" s="16"/>
      <c r="B17" s="14" t="str">
        <f>'Gene Table'!D16</f>
        <v>MIMAT0000082</v>
      </c>
      <c r="C17" s="14" t="s">
        <v>61</v>
      </c>
      <c r="D17" s="15" t="str">
        <f>IF(SUM('Test Sample Data'!D$3:D$98)&gt;10,IF(AND(ISNUMBER('Test Sample Data'!D16),'Test Sample Data'!D16&lt;$B$1,'Test Sample Data'!D16&gt;0),'Test Sample Data'!D16,$B$1),"")</f>
        <v/>
      </c>
      <c r="E17" s="15" t="str">
        <f>IF(SUM('Test Sample Data'!E$3:E$98)&gt;10,IF(AND(ISNUMBER('Test Sample Data'!E16),'Test Sample Data'!E16&lt;$B$1,'Test Sample Data'!E16&gt;0),'Test Sample Data'!E16,$B$1),"")</f>
        <v/>
      </c>
      <c r="F17" s="15" t="str">
        <f>IF(SUM('Test Sample Data'!F$3:F$98)&gt;10,IF(AND(ISNUMBER('Test Sample Data'!F16),'Test Sample Data'!F16&lt;$B$1,'Test Sample Data'!F16&gt;0),'Test Sample Data'!F16,$B$1),"")</f>
        <v/>
      </c>
      <c r="G17" s="15" t="str">
        <f>IF(SUM('Test Sample Data'!G$3:G$98)&gt;10,IF(AND(ISNUMBER('Test Sample Data'!G16),'Test Sample Data'!G16&lt;$B$1,'Test Sample Data'!G16&gt;0),'Test Sample Data'!G16,$B$1),"")</f>
        <v/>
      </c>
      <c r="H17" s="15" t="str">
        <f>IF(SUM('Test Sample Data'!H$3:H$98)&gt;10,IF(AND(ISNUMBER('Test Sample Data'!H16),'Test Sample Data'!H16&lt;$B$1,'Test Sample Data'!H16&gt;0),'Test Sample Data'!H16,$B$1),"")</f>
        <v/>
      </c>
      <c r="I17" s="15" t="str">
        <f>IF(SUM('Test Sample Data'!I$3:I$98)&gt;10,IF(AND(ISNUMBER('Test Sample Data'!I16),'Test Sample Data'!I16&lt;$B$1,'Test Sample Data'!I16&gt;0),'Test Sample Data'!I16,$B$1),"")</f>
        <v/>
      </c>
      <c r="J17" s="15" t="str">
        <f>IF(SUM('Test Sample Data'!J$3:J$98)&gt;10,IF(AND(ISNUMBER('Test Sample Data'!J16),'Test Sample Data'!J16&lt;$B$1,'Test Sample Data'!J16&gt;0),'Test Sample Data'!J16,$B$1),"")</f>
        <v/>
      </c>
      <c r="K17" s="15" t="str">
        <f>IF(SUM('Test Sample Data'!K$3:K$98)&gt;10,IF(AND(ISNUMBER('Test Sample Data'!K16),'Test Sample Data'!K16&lt;$B$1,'Test Sample Data'!K16&gt;0),'Test Sample Data'!K16,$B$1),"")</f>
        <v/>
      </c>
      <c r="L17" s="15" t="str">
        <f>IF(SUM('Test Sample Data'!L$3:L$98)&gt;10,IF(AND(ISNUMBER('Test Sample Data'!L16),'Test Sample Data'!L16&lt;$B$1,'Test Sample Data'!L16&gt;0),'Test Sample Data'!L16,$B$1),"")</f>
        <v/>
      </c>
      <c r="M17" s="15" t="str">
        <f>IF(SUM('Test Sample Data'!M$3:M$98)&gt;10,IF(AND(ISNUMBER('Test Sample Data'!M16),'Test Sample Data'!M16&lt;$B$1,'Test Sample Data'!M16&gt;0),'Test Sample Data'!M16,$B$1),"")</f>
        <v/>
      </c>
      <c r="N17" s="15" t="str">
        <f>'Gene Table'!D16</f>
        <v>MIMAT0000082</v>
      </c>
      <c r="O17" s="14" t="s">
        <v>61</v>
      </c>
      <c r="P17" s="15" t="str">
        <f>IF(SUM('Control Sample Data'!D$3:D$98)&gt;10,IF(AND(ISNUMBER('Control Sample Data'!D16),'Control Sample Data'!D16&lt;$B$1,'Control Sample Data'!D16&gt;0),'Control Sample Data'!D16,$B$1),"")</f>
        <v/>
      </c>
      <c r="Q17" s="15" t="str">
        <f>IF(SUM('Control Sample Data'!E$3:E$98)&gt;10,IF(AND(ISNUMBER('Control Sample Data'!E16),'Control Sample Data'!E16&lt;$B$1,'Control Sample Data'!E16&gt;0),'Control Sample Data'!E16,$B$1),"")</f>
        <v/>
      </c>
      <c r="R17" s="15" t="str">
        <f>IF(SUM('Control Sample Data'!F$3:F$98)&gt;10,IF(AND(ISNUMBER('Control Sample Data'!F16),'Control Sample Data'!F16&lt;$B$1,'Control Sample Data'!F16&gt;0),'Control Sample Data'!F16,$B$1),"")</f>
        <v/>
      </c>
      <c r="S17" s="15" t="str">
        <f>IF(SUM('Control Sample Data'!G$3:G$98)&gt;10,IF(AND(ISNUMBER('Control Sample Data'!G16),'Control Sample Data'!G16&lt;$B$1,'Control Sample Data'!G16&gt;0),'Control Sample Data'!G16,$B$1),"")</f>
        <v/>
      </c>
      <c r="T17" s="15" t="str">
        <f>IF(SUM('Control Sample Data'!H$3:H$98)&gt;10,IF(AND(ISNUMBER('Control Sample Data'!H16),'Control Sample Data'!H16&lt;$B$1,'Control Sample Data'!H16&gt;0),'Control Sample Data'!H16,$B$1),"")</f>
        <v/>
      </c>
      <c r="U17" s="15" t="str">
        <f>IF(SUM('Control Sample Data'!I$3:I$98)&gt;10,IF(AND(ISNUMBER('Control Sample Data'!I16),'Control Sample Data'!I16&lt;$B$1,'Control Sample Data'!I16&gt;0),'Control Sample Data'!I16,$B$1),"")</f>
        <v/>
      </c>
      <c r="V17" s="15" t="str">
        <f>IF(SUM('Control Sample Data'!J$3:J$98)&gt;10,IF(AND(ISNUMBER('Control Sample Data'!J16),'Control Sample Data'!J16&lt;$B$1,'Control Sample Data'!J16&gt;0),'Control Sample Data'!J16,$B$1),"")</f>
        <v/>
      </c>
      <c r="W17" s="15" t="str">
        <f>IF(SUM('Control Sample Data'!K$3:K$98)&gt;10,IF(AND(ISNUMBER('Control Sample Data'!K16),'Control Sample Data'!K16&lt;$B$1,'Control Sample Data'!K16&gt;0),'Control Sample Data'!K16,$B$1),"")</f>
        <v/>
      </c>
      <c r="X17" s="15" t="str">
        <f>IF(SUM('Control Sample Data'!L$3:L$98)&gt;10,IF(AND(ISNUMBER('Control Sample Data'!L16),'Control Sample Data'!L16&lt;$B$1,'Control Sample Data'!L16&gt;0),'Control Sample Data'!L16,$B$1),"")</f>
        <v/>
      </c>
      <c r="Y17" s="15" t="str">
        <f>IF(SUM('Control Sample Data'!M$3:M$98)&gt;10,IF(AND(ISNUMBER('Control Sample Data'!M16),'Control Sample Data'!M16&lt;$B$1,'Control Sample Data'!M16&gt;0),'Control Sample Data'!M16,$B$1),"")</f>
        <v/>
      </c>
      <c r="Z17" s="20" t="str">
        <f>IF(ISERROR(VLOOKUP('Choose Housekeeping Genes'!$C16,Calculations!$C$4:$M$99,2,0)),"",VLOOKUP('Choose Housekeeping Genes'!$C16,Calculations!$C$4:$M$99,2,0))</f>
        <v/>
      </c>
      <c r="AA17" s="20" t="str">
        <f>IF(ISERROR(VLOOKUP('Choose Housekeeping Genes'!$C16,Calculations!$C$4:$M$99,3,0)),"",VLOOKUP('Choose Housekeeping Genes'!$C16,Calculations!$C$4:$M$99,3,0))</f>
        <v/>
      </c>
      <c r="AB17" s="20" t="str">
        <f>IF(ISERROR(VLOOKUP('Choose Housekeeping Genes'!$C16,Calculations!$C$4:$M$99,4,0)),"",VLOOKUP('Choose Housekeeping Genes'!$C16,Calculations!$C$4:$M$99,4,0))</f>
        <v/>
      </c>
      <c r="AC17" s="20" t="str">
        <f>IF(ISERROR(VLOOKUP('Choose Housekeeping Genes'!$C16,Calculations!$C$4:$M$99,5,0)),"",VLOOKUP('Choose Housekeeping Genes'!$C16,Calculations!$C$4:$M$99,5,0))</f>
        <v/>
      </c>
      <c r="AD17" s="20" t="str">
        <f>IF(ISERROR(VLOOKUP('Choose Housekeeping Genes'!$C16,Calculations!$C$4:$M$99,6,0)),"",VLOOKUP('Choose Housekeeping Genes'!$C16,Calculations!$C$4:$M$99,6,0))</f>
        <v/>
      </c>
      <c r="AE17" s="20" t="str">
        <f>IF(ISERROR(VLOOKUP('Choose Housekeeping Genes'!$C16,Calculations!$C$4:$M$99,7,0)),"",VLOOKUP('Choose Housekeeping Genes'!$C16,Calculations!$C$4:$M$99,7,0))</f>
        <v/>
      </c>
      <c r="AF17" s="20" t="str">
        <f>IF(ISERROR(VLOOKUP('Choose Housekeeping Genes'!$C16,Calculations!$C$4:$M$99,8,0)),"",VLOOKUP('Choose Housekeeping Genes'!$C16,Calculations!$C$4:$M$99,8,0))</f>
        <v/>
      </c>
      <c r="AG17" s="20" t="str">
        <f>IF(ISERROR(VLOOKUP('Choose Housekeeping Genes'!$C16,Calculations!$C$4:$M$99,9,0)),"",VLOOKUP('Choose Housekeeping Genes'!$C16,Calculations!$C$4:$M$99,9,0))</f>
        <v/>
      </c>
      <c r="AH17" s="20" t="str">
        <f>IF(ISERROR(VLOOKUP('Choose Housekeeping Genes'!$C16,Calculations!$C$4:$M$99,10,0)),"",VLOOKUP('Choose Housekeeping Genes'!$C16,Calculations!$C$4:$M$99,10,0))</f>
        <v/>
      </c>
      <c r="AI17" s="20" t="str">
        <f>IF(ISERROR(VLOOKUP('Choose Housekeeping Genes'!$C16,Calculations!$C$4:$M$99,11,0)),"",VLOOKUP('Choose Housekeeping Genes'!$C16,Calculations!$C$4:$M$99,11,0))</f>
        <v/>
      </c>
      <c r="AJ17" s="20" t="str">
        <f>IF(ISERROR(VLOOKUP('Choose Housekeeping Genes'!$C16,Calculations!$C$4:$Y$99,14,0)),"",VLOOKUP('Choose Housekeeping Genes'!$C16,Calculations!$C$4:$Y$99,14,0))</f>
        <v/>
      </c>
      <c r="AK17" s="20" t="str">
        <f>IF(ISERROR(VLOOKUP('Choose Housekeeping Genes'!$C16,Calculations!$C$4:$Y$99,15,0)),"",VLOOKUP('Choose Housekeeping Genes'!$C16,Calculations!$C$4:$Y$99,15,0))</f>
        <v/>
      </c>
      <c r="AL17" s="20" t="str">
        <f>IF(ISERROR(VLOOKUP('Choose Housekeeping Genes'!$C16,Calculations!$C$4:$Y$99,16,0)),"",VLOOKUP('Choose Housekeeping Genes'!$C16,Calculations!$C$4:$Y$99,16,0))</f>
        <v/>
      </c>
      <c r="AM17" s="20" t="str">
        <f>IF(ISERROR(VLOOKUP('Choose Housekeeping Genes'!$C16,Calculations!$C$4:$Y$99,17,0)),"",VLOOKUP('Choose Housekeeping Genes'!$C16,Calculations!$C$4:$Y$99,17,0))</f>
        <v/>
      </c>
      <c r="AN17" s="20" t="str">
        <f>IF(ISERROR(VLOOKUP('Choose Housekeeping Genes'!$C16,Calculations!$C$4:$Y$99,18,0)),"",VLOOKUP('Choose Housekeeping Genes'!$C16,Calculations!$C$4:$Y$99,18,0))</f>
        <v/>
      </c>
      <c r="AO17" s="20" t="str">
        <f>IF(ISERROR(VLOOKUP('Choose Housekeeping Genes'!$C16,Calculations!$C$4:$Y$99,19,0)),"",VLOOKUP('Choose Housekeeping Genes'!$C16,Calculations!$C$4:$Y$99,19,0))</f>
        <v/>
      </c>
      <c r="AP17" s="20" t="str">
        <f>IF(ISERROR(VLOOKUP('Choose Housekeeping Genes'!$C16,Calculations!$C$4:$Y$99,20,0)),"",VLOOKUP('Choose Housekeeping Genes'!$C16,Calculations!$C$4:$Y$99,20,0))</f>
        <v/>
      </c>
      <c r="AQ17" s="20" t="str">
        <f>IF(ISERROR(VLOOKUP('Choose Housekeeping Genes'!$C16,Calculations!$C$4:$Y$99,21,0)),"",VLOOKUP('Choose Housekeeping Genes'!$C16,Calculations!$C$4:$Y$99,21,0))</f>
        <v/>
      </c>
      <c r="AR17" s="20" t="str">
        <f>IF(ISERROR(VLOOKUP('Choose Housekeeping Genes'!$C16,Calculations!$C$4:$Y$99,22,0)),"",VLOOKUP('Choose Housekeeping Genes'!$C16,Calculations!$C$4:$Y$99,22,0))</f>
        <v/>
      </c>
      <c r="AS17" s="20" t="str">
        <f>IF(ISERROR(VLOOKUP('Choose Housekeeping Genes'!$C16,Calculations!$C$4:$Y$99,23,0)),"",VLOOKUP('Choose Housekeeping Genes'!$C16,Calculations!$C$4:$Y$99,23,0))</f>
        <v/>
      </c>
      <c r="AT17" s="34" t="str">
        <f t="shared" si="0"/>
        <v/>
      </c>
      <c r="AU17" s="34" t="str">
        <f t="shared" si="1"/>
        <v/>
      </c>
      <c r="AV17" s="34" t="str">
        <f t="shared" si="2"/>
        <v/>
      </c>
      <c r="AW17" s="34" t="str">
        <f t="shared" si="3"/>
        <v/>
      </c>
      <c r="AX17" s="34" t="str">
        <f t="shared" si="4"/>
        <v/>
      </c>
      <c r="AY17" s="34" t="str">
        <f t="shared" si="5"/>
        <v/>
      </c>
      <c r="AZ17" s="34" t="str">
        <f t="shared" si="6"/>
        <v/>
      </c>
      <c r="BA17" s="34" t="str">
        <f t="shared" si="7"/>
        <v/>
      </c>
      <c r="BB17" s="34" t="str">
        <f t="shared" si="8"/>
        <v/>
      </c>
      <c r="BC17" s="34" t="str">
        <f t="shared" si="9"/>
        <v/>
      </c>
      <c r="BD17" s="34" t="str">
        <f t="shared" si="10"/>
        <v/>
      </c>
      <c r="BE17" s="34" t="str">
        <f t="shared" si="11"/>
        <v/>
      </c>
      <c r="BF17" s="34" t="str">
        <f t="shared" si="12"/>
        <v/>
      </c>
      <c r="BG17" s="34" t="str">
        <f t="shared" si="13"/>
        <v/>
      </c>
      <c r="BH17" s="34" t="str">
        <f t="shared" si="14"/>
        <v/>
      </c>
      <c r="BI17" s="34" t="str">
        <f t="shared" si="15"/>
        <v/>
      </c>
      <c r="BJ17" s="34" t="str">
        <f t="shared" si="16"/>
        <v/>
      </c>
      <c r="BK17" s="34" t="str">
        <f t="shared" si="17"/>
        <v/>
      </c>
      <c r="BL17" s="34" t="str">
        <f t="shared" si="18"/>
        <v/>
      </c>
      <c r="BM17" s="34" t="str">
        <f t="shared" si="19"/>
        <v/>
      </c>
      <c r="BN17" s="36" t="e">
        <f t="shared" si="21"/>
        <v>#DIV/0!</v>
      </c>
      <c r="BO17" s="36" t="e">
        <f t="shared" si="22"/>
        <v>#DIV/0!</v>
      </c>
      <c r="BP17" s="37" t="str">
        <f t="shared" si="23"/>
        <v/>
      </c>
      <c r="BQ17" s="37" t="str">
        <f t="shared" si="24"/>
        <v/>
      </c>
      <c r="BR17" s="37" t="str">
        <f t="shared" si="25"/>
        <v/>
      </c>
      <c r="BS17" s="37" t="str">
        <f t="shared" si="26"/>
        <v/>
      </c>
      <c r="BT17" s="37" t="str">
        <f t="shared" si="27"/>
        <v/>
      </c>
      <c r="BU17" s="37" t="str">
        <f t="shared" si="28"/>
        <v/>
      </c>
      <c r="BV17" s="37" t="str">
        <f t="shared" si="29"/>
        <v/>
      </c>
      <c r="BW17" s="37" t="str">
        <f t="shared" si="30"/>
        <v/>
      </c>
      <c r="BX17" s="37" t="str">
        <f t="shared" si="31"/>
        <v/>
      </c>
      <c r="BY17" s="37" t="str">
        <f t="shared" si="32"/>
        <v/>
      </c>
      <c r="BZ17" s="37" t="str">
        <f t="shared" si="33"/>
        <v/>
      </c>
      <c r="CA17" s="37" t="str">
        <f t="shared" si="34"/>
        <v/>
      </c>
      <c r="CB17" s="37" t="str">
        <f t="shared" si="35"/>
        <v/>
      </c>
      <c r="CC17" s="37" t="str">
        <f t="shared" si="36"/>
        <v/>
      </c>
      <c r="CD17" s="37" t="str">
        <f t="shared" si="37"/>
        <v/>
      </c>
      <c r="CE17" s="37" t="str">
        <f t="shared" si="38"/>
        <v/>
      </c>
      <c r="CF17" s="37" t="str">
        <f t="shared" si="39"/>
        <v/>
      </c>
      <c r="CG17" s="37" t="str">
        <f t="shared" si="40"/>
        <v/>
      </c>
      <c r="CH17" s="37" t="str">
        <f t="shared" si="41"/>
        <v/>
      </c>
      <c r="CI17" s="37" t="str">
        <f t="shared" si="42"/>
        <v/>
      </c>
    </row>
    <row r="18" spans="1:87" ht="12.75">
      <c r="A18" s="16"/>
      <c r="B18" s="14" t="str">
        <f>'Gene Table'!D17</f>
        <v>MIMAT0000100</v>
      </c>
      <c r="C18" s="14" t="s">
        <v>65</v>
      </c>
      <c r="D18" s="15" t="str">
        <f>IF(SUM('Test Sample Data'!D$3:D$98)&gt;10,IF(AND(ISNUMBER('Test Sample Data'!D17),'Test Sample Data'!D17&lt;$B$1,'Test Sample Data'!D17&gt;0),'Test Sample Data'!D17,$B$1),"")</f>
        <v/>
      </c>
      <c r="E18" s="15" t="str">
        <f>IF(SUM('Test Sample Data'!E$3:E$98)&gt;10,IF(AND(ISNUMBER('Test Sample Data'!E17),'Test Sample Data'!E17&lt;$B$1,'Test Sample Data'!E17&gt;0),'Test Sample Data'!E17,$B$1),"")</f>
        <v/>
      </c>
      <c r="F18" s="15" t="str">
        <f>IF(SUM('Test Sample Data'!F$3:F$98)&gt;10,IF(AND(ISNUMBER('Test Sample Data'!F17),'Test Sample Data'!F17&lt;$B$1,'Test Sample Data'!F17&gt;0),'Test Sample Data'!F17,$B$1),"")</f>
        <v/>
      </c>
      <c r="G18" s="15" t="str">
        <f>IF(SUM('Test Sample Data'!G$3:G$98)&gt;10,IF(AND(ISNUMBER('Test Sample Data'!G17),'Test Sample Data'!G17&lt;$B$1,'Test Sample Data'!G17&gt;0),'Test Sample Data'!G17,$B$1),"")</f>
        <v/>
      </c>
      <c r="H18" s="15" t="str">
        <f>IF(SUM('Test Sample Data'!H$3:H$98)&gt;10,IF(AND(ISNUMBER('Test Sample Data'!H17),'Test Sample Data'!H17&lt;$B$1,'Test Sample Data'!H17&gt;0),'Test Sample Data'!H17,$B$1),"")</f>
        <v/>
      </c>
      <c r="I18" s="15" t="str">
        <f>IF(SUM('Test Sample Data'!I$3:I$98)&gt;10,IF(AND(ISNUMBER('Test Sample Data'!I17),'Test Sample Data'!I17&lt;$B$1,'Test Sample Data'!I17&gt;0),'Test Sample Data'!I17,$B$1),"")</f>
        <v/>
      </c>
      <c r="J18" s="15" t="str">
        <f>IF(SUM('Test Sample Data'!J$3:J$98)&gt;10,IF(AND(ISNUMBER('Test Sample Data'!J17),'Test Sample Data'!J17&lt;$B$1,'Test Sample Data'!J17&gt;0),'Test Sample Data'!J17,$B$1),"")</f>
        <v/>
      </c>
      <c r="K18" s="15" t="str">
        <f>IF(SUM('Test Sample Data'!K$3:K$98)&gt;10,IF(AND(ISNUMBER('Test Sample Data'!K17),'Test Sample Data'!K17&lt;$B$1,'Test Sample Data'!K17&gt;0),'Test Sample Data'!K17,$B$1),"")</f>
        <v/>
      </c>
      <c r="L18" s="15" t="str">
        <f>IF(SUM('Test Sample Data'!L$3:L$98)&gt;10,IF(AND(ISNUMBER('Test Sample Data'!L17),'Test Sample Data'!L17&lt;$B$1,'Test Sample Data'!L17&gt;0),'Test Sample Data'!L17,$B$1),"")</f>
        <v/>
      </c>
      <c r="M18" s="15" t="str">
        <f>IF(SUM('Test Sample Data'!M$3:M$98)&gt;10,IF(AND(ISNUMBER('Test Sample Data'!M17),'Test Sample Data'!M17&lt;$B$1,'Test Sample Data'!M17&gt;0),'Test Sample Data'!M17,$B$1),"")</f>
        <v/>
      </c>
      <c r="N18" s="15" t="str">
        <f>'Gene Table'!D17</f>
        <v>MIMAT0000100</v>
      </c>
      <c r="O18" s="14" t="s">
        <v>65</v>
      </c>
      <c r="P18" s="15" t="str">
        <f>IF(SUM('Control Sample Data'!D$3:D$98)&gt;10,IF(AND(ISNUMBER('Control Sample Data'!D17),'Control Sample Data'!D17&lt;$B$1,'Control Sample Data'!D17&gt;0),'Control Sample Data'!D17,$B$1),"")</f>
        <v/>
      </c>
      <c r="Q18" s="15" t="str">
        <f>IF(SUM('Control Sample Data'!E$3:E$98)&gt;10,IF(AND(ISNUMBER('Control Sample Data'!E17),'Control Sample Data'!E17&lt;$B$1,'Control Sample Data'!E17&gt;0),'Control Sample Data'!E17,$B$1),"")</f>
        <v/>
      </c>
      <c r="R18" s="15" t="str">
        <f>IF(SUM('Control Sample Data'!F$3:F$98)&gt;10,IF(AND(ISNUMBER('Control Sample Data'!F17),'Control Sample Data'!F17&lt;$B$1,'Control Sample Data'!F17&gt;0),'Control Sample Data'!F17,$B$1),"")</f>
        <v/>
      </c>
      <c r="S18" s="15" t="str">
        <f>IF(SUM('Control Sample Data'!G$3:G$98)&gt;10,IF(AND(ISNUMBER('Control Sample Data'!G17),'Control Sample Data'!G17&lt;$B$1,'Control Sample Data'!G17&gt;0),'Control Sample Data'!G17,$B$1),"")</f>
        <v/>
      </c>
      <c r="T18" s="15" t="str">
        <f>IF(SUM('Control Sample Data'!H$3:H$98)&gt;10,IF(AND(ISNUMBER('Control Sample Data'!H17),'Control Sample Data'!H17&lt;$B$1,'Control Sample Data'!H17&gt;0),'Control Sample Data'!H17,$B$1),"")</f>
        <v/>
      </c>
      <c r="U18" s="15" t="str">
        <f>IF(SUM('Control Sample Data'!I$3:I$98)&gt;10,IF(AND(ISNUMBER('Control Sample Data'!I17),'Control Sample Data'!I17&lt;$B$1,'Control Sample Data'!I17&gt;0),'Control Sample Data'!I17,$B$1),"")</f>
        <v/>
      </c>
      <c r="V18" s="15" t="str">
        <f>IF(SUM('Control Sample Data'!J$3:J$98)&gt;10,IF(AND(ISNUMBER('Control Sample Data'!J17),'Control Sample Data'!J17&lt;$B$1,'Control Sample Data'!J17&gt;0),'Control Sample Data'!J17,$B$1),"")</f>
        <v/>
      </c>
      <c r="W18" s="15" t="str">
        <f>IF(SUM('Control Sample Data'!K$3:K$98)&gt;10,IF(AND(ISNUMBER('Control Sample Data'!K17),'Control Sample Data'!K17&lt;$B$1,'Control Sample Data'!K17&gt;0),'Control Sample Data'!K17,$B$1),"")</f>
        <v/>
      </c>
      <c r="X18" s="15" t="str">
        <f>IF(SUM('Control Sample Data'!L$3:L$98)&gt;10,IF(AND(ISNUMBER('Control Sample Data'!L17),'Control Sample Data'!L17&lt;$B$1,'Control Sample Data'!L17&gt;0),'Control Sample Data'!L17,$B$1),"")</f>
        <v/>
      </c>
      <c r="Y18" s="15" t="str">
        <f>IF(SUM('Control Sample Data'!M$3:M$98)&gt;10,IF(AND(ISNUMBER('Control Sample Data'!M17),'Control Sample Data'!M17&lt;$B$1,'Control Sample Data'!M17&gt;0),'Control Sample Data'!M17,$B$1),"")</f>
        <v/>
      </c>
      <c r="Z18" s="20" t="str">
        <f>IF(ISERROR(VLOOKUP('Choose Housekeeping Genes'!$C17,Calculations!$C$4:$M$99,2,0)),"",VLOOKUP('Choose Housekeeping Genes'!$C17,Calculations!$C$4:$M$99,2,0))</f>
        <v/>
      </c>
      <c r="AA18" s="20" t="str">
        <f>IF(ISERROR(VLOOKUP('Choose Housekeeping Genes'!$C17,Calculations!$C$4:$M$99,3,0)),"",VLOOKUP('Choose Housekeeping Genes'!$C17,Calculations!$C$4:$M$99,3,0))</f>
        <v/>
      </c>
      <c r="AB18" s="20" t="str">
        <f>IF(ISERROR(VLOOKUP('Choose Housekeeping Genes'!$C17,Calculations!$C$4:$M$99,4,0)),"",VLOOKUP('Choose Housekeeping Genes'!$C17,Calculations!$C$4:$M$99,4,0))</f>
        <v/>
      </c>
      <c r="AC18" s="20" t="str">
        <f>IF(ISERROR(VLOOKUP('Choose Housekeeping Genes'!$C17,Calculations!$C$4:$M$99,5,0)),"",VLOOKUP('Choose Housekeeping Genes'!$C17,Calculations!$C$4:$M$99,5,0))</f>
        <v/>
      </c>
      <c r="AD18" s="20" t="str">
        <f>IF(ISERROR(VLOOKUP('Choose Housekeeping Genes'!$C17,Calculations!$C$4:$M$99,6,0)),"",VLOOKUP('Choose Housekeeping Genes'!$C17,Calculations!$C$4:$M$99,6,0))</f>
        <v/>
      </c>
      <c r="AE18" s="20" t="str">
        <f>IF(ISERROR(VLOOKUP('Choose Housekeeping Genes'!$C17,Calculations!$C$4:$M$99,7,0)),"",VLOOKUP('Choose Housekeeping Genes'!$C17,Calculations!$C$4:$M$99,7,0))</f>
        <v/>
      </c>
      <c r="AF18" s="20" t="str">
        <f>IF(ISERROR(VLOOKUP('Choose Housekeeping Genes'!$C17,Calculations!$C$4:$M$99,8,0)),"",VLOOKUP('Choose Housekeeping Genes'!$C17,Calculations!$C$4:$M$99,8,0))</f>
        <v/>
      </c>
      <c r="AG18" s="20" t="str">
        <f>IF(ISERROR(VLOOKUP('Choose Housekeeping Genes'!$C17,Calculations!$C$4:$M$99,9,0)),"",VLOOKUP('Choose Housekeeping Genes'!$C17,Calculations!$C$4:$M$99,9,0))</f>
        <v/>
      </c>
      <c r="AH18" s="20" t="str">
        <f>IF(ISERROR(VLOOKUP('Choose Housekeeping Genes'!$C17,Calculations!$C$4:$M$99,10,0)),"",VLOOKUP('Choose Housekeeping Genes'!$C17,Calculations!$C$4:$M$99,10,0))</f>
        <v/>
      </c>
      <c r="AI18" s="20" t="str">
        <f>IF(ISERROR(VLOOKUP('Choose Housekeeping Genes'!$C17,Calculations!$C$4:$M$99,11,0)),"",VLOOKUP('Choose Housekeeping Genes'!$C17,Calculations!$C$4:$M$99,11,0))</f>
        <v/>
      </c>
      <c r="AJ18" s="20" t="str">
        <f>IF(ISERROR(VLOOKUP('Choose Housekeeping Genes'!$C17,Calculations!$C$4:$Y$99,14,0)),"",VLOOKUP('Choose Housekeeping Genes'!$C17,Calculations!$C$4:$Y$99,14,0))</f>
        <v/>
      </c>
      <c r="AK18" s="20" t="str">
        <f>IF(ISERROR(VLOOKUP('Choose Housekeeping Genes'!$C17,Calculations!$C$4:$Y$99,15,0)),"",VLOOKUP('Choose Housekeeping Genes'!$C17,Calculations!$C$4:$Y$99,15,0))</f>
        <v/>
      </c>
      <c r="AL18" s="20" t="str">
        <f>IF(ISERROR(VLOOKUP('Choose Housekeeping Genes'!$C17,Calculations!$C$4:$Y$99,16,0)),"",VLOOKUP('Choose Housekeeping Genes'!$C17,Calculations!$C$4:$Y$99,16,0))</f>
        <v/>
      </c>
      <c r="AM18" s="20" t="str">
        <f>IF(ISERROR(VLOOKUP('Choose Housekeeping Genes'!$C17,Calculations!$C$4:$Y$99,17,0)),"",VLOOKUP('Choose Housekeeping Genes'!$C17,Calculations!$C$4:$Y$99,17,0))</f>
        <v/>
      </c>
      <c r="AN18" s="20" t="str">
        <f>IF(ISERROR(VLOOKUP('Choose Housekeeping Genes'!$C17,Calculations!$C$4:$Y$99,18,0)),"",VLOOKUP('Choose Housekeeping Genes'!$C17,Calculations!$C$4:$Y$99,18,0))</f>
        <v/>
      </c>
      <c r="AO18" s="20" t="str">
        <f>IF(ISERROR(VLOOKUP('Choose Housekeeping Genes'!$C17,Calculations!$C$4:$Y$99,19,0)),"",VLOOKUP('Choose Housekeeping Genes'!$C17,Calculations!$C$4:$Y$99,19,0))</f>
        <v/>
      </c>
      <c r="AP18" s="20" t="str">
        <f>IF(ISERROR(VLOOKUP('Choose Housekeeping Genes'!$C17,Calculations!$C$4:$Y$99,20,0)),"",VLOOKUP('Choose Housekeeping Genes'!$C17,Calculations!$C$4:$Y$99,20,0))</f>
        <v/>
      </c>
      <c r="AQ18" s="20" t="str">
        <f>IF(ISERROR(VLOOKUP('Choose Housekeeping Genes'!$C17,Calculations!$C$4:$Y$99,21,0)),"",VLOOKUP('Choose Housekeeping Genes'!$C17,Calculations!$C$4:$Y$99,21,0))</f>
        <v/>
      </c>
      <c r="AR18" s="20" t="str">
        <f>IF(ISERROR(VLOOKUP('Choose Housekeeping Genes'!$C17,Calculations!$C$4:$Y$99,22,0)),"",VLOOKUP('Choose Housekeeping Genes'!$C17,Calculations!$C$4:$Y$99,22,0))</f>
        <v/>
      </c>
      <c r="AS18" s="20" t="str">
        <f>IF(ISERROR(VLOOKUP('Choose Housekeeping Genes'!$C17,Calculations!$C$4:$Y$99,23,0)),"",VLOOKUP('Choose Housekeeping Genes'!$C17,Calculations!$C$4:$Y$99,23,0))</f>
        <v/>
      </c>
      <c r="AT18" s="34" t="str">
        <f t="shared" si="0"/>
        <v/>
      </c>
      <c r="AU18" s="34" t="str">
        <f t="shared" si="1"/>
        <v/>
      </c>
      <c r="AV18" s="34" t="str">
        <f t="shared" si="2"/>
        <v/>
      </c>
      <c r="AW18" s="34" t="str">
        <f t="shared" si="3"/>
        <v/>
      </c>
      <c r="AX18" s="34" t="str">
        <f t="shared" si="4"/>
        <v/>
      </c>
      <c r="AY18" s="34" t="str">
        <f t="shared" si="5"/>
        <v/>
      </c>
      <c r="AZ18" s="34" t="str">
        <f t="shared" si="6"/>
        <v/>
      </c>
      <c r="BA18" s="34" t="str">
        <f t="shared" si="7"/>
        <v/>
      </c>
      <c r="BB18" s="34" t="str">
        <f t="shared" si="8"/>
        <v/>
      </c>
      <c r="BC18" s="34" t="str">
        <f t="shared" si="9"/>
        <v/>
      </c>
      <c r="BD18" s="34" t="str">
        <f t="shared" si="10"/>
        <v/>
      </c>
      <c r="BE18" s="34" t="str">
        <f t="shared" si="11"/>
        <v/>
      </c>
      <c r="BF18" s="34" t="str">
        <f t="shared" si="12"/>
        <v/>
      </c>
      <c r="BG18" s="34" t="str">
        <f t="shared" si="13"/>
        <v/>
      </c>
      <c r="BH18" s="34" t="str">
        <f t="shared" si="14"/>
        <v/>
      </c>
      <c r="BI18" s="34" t="str">
        <f t="shared" si="15"/>
        <v/>
      </c>
      <c r="BJ18" s="34" t="str">
        <f t="shared" si="16"/>
        <v/>
      </c>
      <c r="BK18" s="34" t="str">
        <f t="shared" si="17"/>
        <v/>
      </c>
      <c r="BL18" s="34" t="str">
        <f t="shared" si="18"/>
        <v/>
      </c>
      <c r="BM18" s="34" t="str">
        <f t="shared" si="19"/>
        <v/>
      </c>
      <c r="BN18" s="36" t="e">
        <f t="shared" si="21"/>
        <v>#DIV/0!</v>
      </c>
      <c r="BO18" s="36" t="e">
        <f t="shared" si="22"/>
        <v>#DIV/0!</v>
      </c>
      <c r="BP18" s="37" t="str">
        <f t="shared" si="23"/>
        <v/>
      </c>
      <c r="BQ18" s="37" t="str">
        <f t="shared" si="24"/>
        <v/>
      </c>
      <c r="BR18" s="37" t="str">
        <f t="shared" si="25"/>
        <v/>
      </c>
      <c r="BS18" s="37" t="str">
        <f t="shared" si="26"/>
        <v/>
      </c>
      <c r="BT18" s="37" t="str">
        <f t="shared" si="27"/>
        <v/>
      </c>
      <c r="BU18" s="37" t="str">
        <f t="shared" si="28"/>
        <v/>
      </c>
      <c r="BV18" s="37" t="str">
        <f t="shared" si="29"/>
        <v/>
      </c>
      <c r="BW18" s="37" t="str">
        <f t="shared" si="30"/>
        <v/>
      </c>
      <c r="BX18" s="37" t="str">
        <f t="shared" si="31"/>
        <v/>
      </c>
      <c r="BY18" s="37" t="str">
        <f t="shared" si="32"/>
        <v/>
      </c>
      <c r="BZ18" s="37" t="str">
        <f t="shared" si="33"/>
        <v/>
      </c>
      <c r="CA18" s="37" t="str">
        <f t="shared" si="34"/>
        <v/>
      </c>
      <c r="CB18" s="37" t="str">
        <f t="shared" si="35"/>
        <v/>
      </c>
      <c r="CC18" s="37" t="str">
        <f t="shared" si="36"/>
        <v/>
      </c>
      <c r="CD18" s="37" t="str">
        <f t="shared" si="37"/>
        <v/>
      </c>
      <c r="CE18" s="37" t="str">
        <f t="shared" si="38"/>
        <v/>
      </c>
      <c r="CF18" s="37" t="str">
        <f t="shared" si="39"/>
        <v/>
      </c>
      <c r="CG18" s="37" t="str">
        <f t="shared" si="40"/>
        <v/>
      </c>
      <c r="CH18" s="37" t="str">
        <f t="shared" si="41"/>
        <v/>
      </c>
      <c r="CI18" s="37" t="str">
        <f t="shared" si="42"/>
        <v/>
      </c>
    </row>
    <row r="19" spans="1:87" ht="12.75">
      <c r="A19" s="16"/>
      <c r="B19" s="14" t="str">
        <f>'Gene Table'!D18</f>
        <v>MIMAT0000244</v>
      </c>
      <c r="C19" s="14" t="s">
        <v>69</v>
      </c>
      <c r="D19" s="15" t="str">
        <f>IF(SUM('Test Sample Data'!D$3:D$98)&gt;10,IF(AND(ISNUMBER('Test Sample Data'!D18),'Test Sample Data'!D18&lt;$B$1,'Test Sample Data'!D18&gt;0),'Test Sample Data'!D18,$B$1),"")</f>
        <v/>
      </c>
      <c r="E19" s="15" t="str">
        <f>IF(SUM('Test Sample Data'!E$3:E$98)&gt;10,IF(AND(ISNUMBER('Test Sample Data'!E18),'Test Sample Data'!E18&lt;$B$1,'Test Sample Data'!E18&gt;0),'Test Sample Data'!E18,$B$1),"")</f>
        <v/>
      </c>
      <c r="F19" s="15" t="str">
        <f>IF(SUM('Test Sample Data'!F$3:F$98)&gt;10,IF(AND(ISNUMBER('Test Sample Data'!F18),'Test Sample Data'!F18&lt;$B$1,'Test Sample Data'!F18&gt;0),'Test Sample Data'!F18,$B$1),"")</f>
        <v/>
      </c>
      <c r="G19" s="15" t="str">
        <f>IF(SUM('Test Sample Data'!G$3:G$98)&gt;10,IF(AND(ISNUMBER('Test Sample Data'!G18),'Test Sample Data'!G18&lt;$B$1,'Test Sample Data'!G18&gt;0),'Test Sample Data'!G18,$B$1),"")</f>
        <v/>
      </c>
      <c r="H19" s="15" t="str">
        <f>IF(SUM('Test Sample Data'!H$3:H$98)&gt;10,IF(AND(ISNUMBER('Test Sample Data'!H18),'Test Sample Data'!H18&lt;$B$1,'Test Sample Data'!H18&gt;0),'Test Sample Data'!H18,$B$1),"")</f>
        <v/>
      </c>
      <c r="I19" s="15" t="str">
        <f>IF(SUM('Test Sample Data'!I$3:I$98)&gt;10,IF(AND(ISNUMBER('Test Sample Data'!I18),'Test Sample Data'!I18&lt;$B$1,'Test Sample Data'!I18&gt;0),'Test Sample Data'!I18,$B$1),"")</f>
        <v/>
      </c>
      <c r="J19" s="15" t="str">
        <f>IF(SUM('Test Sample Data'!J$3:J$98)&gt;10,IF(AND(ISNUMBER('Test Sample Data'!J18),'Test Sample Data'!J18&lt;$B$1,'Test Sample Data'!J18&gt;0),'Test Sample Data'!J18,$B$1),"")</f>
        <v/>
      </c>
      <c r="K19" s="15" t="str">
        <f>IF(SUM('Test Sample Data'!K$3:K$98)&gt;10,IF(AND(ISNUMBER('Test Sample Data'!K18),'Test Sample Data'!K18&lt;$B$1,'Test Sample Data'!K18&gt;0),'Test Sample Data'!K18,$B$1),"")</f>
        <v/>
      </c>
      <c r="L19" s="15" t="str">
        <f>IF(SUM('Test Sample Data'!L$3:L$98)&gt;10,IF(AND(ISNUMBER('Test Sample Data'!L18),'Test Sample Data'!L18&lt;$B$1,'Test Sample Data'!L18&gt;0),'Test Sample Data'!L18,$B$1),"")</f>
        <v/>
      </c>
      <c r="M19" s="15" t="str">
        <f>IF(SUM('Test Sample Data'!M$3:M$98)&gt;10,IF(AND(ISNUMBER('Test Sample Data'!M18),'Test Sample Data'!M18&lt;$B$1,'Test Sample Data'!M18&gt;0),'Test Sample Data'!M18,$B$1),"")</f>
        <v/>
      </c>
      <c r="N19" s="15" t="str">
        <f>'Gene Table'!D18</f>
        <v>MIMAT0000244</v>
      </c>
      <c r="O19" s="14" t="s">
        <v>69</v>
      </c>
      <c r="P19" s="15" t="str">
        <f>IF(SUM('Control Sample Data'!D$3:D$98)&gt;10,IF(AND(ISNUMBER('Control Sample Data'!D18),'Control Sample Data'!D18&lt;$B$1,'Control Sample Data'!D18&gt;0),'Control Sample Data'!D18,$B$1),"")</f>
        <v/>
      </c>
      <c r="Q19" s="15" t="str">
        <f>IF(SUM('Control Sample Data'!E$3:E$98)&gt;10,IF(AND(ISNUMBER('Control Sample Data'!E18),'Control Sample Data'!E18&lt;$B$1,'Control Sample Data'!E18&gt;0),'Control Sample Data'!E18,$B$1),"")</f>
        <v/>
      </c>
      <c r="R19" s="15" t="str">
        <f>IF(SUM('Control Sample Data'!F$3:F$98)&gt;10,IF(AND(ISNUMBER('Control Sample Data'!F18),'Control Sample Data'!F18&lt;$B$1,'Control Sample Data'!F18&gt;0),'Control Sample Data'!F18,$B$1),"")</f>
        <v/>
      </c>
      <c r="S19" s="15" t="str">
        <f>IF(SUM('Control Sample Data'!G$3:G$98)&gt;10,IF(AND(ISNUMBER('Control Sample Data'!G18),'Control Sample Data'!G18&lt;$B$1,'Control Sample Data'!G18&gt;0),'Control Sample Data'!G18,$B$1),"")</f>
        <v/>
      </c>
      <c r="T19" s="15" t="str">
        <f>IF(SUM('Control Sample Data'!H$3:H$98)&gt;10,IF(AND(ISNUMBER('Control Sample Data'!H18),'Control Sample Data'!H18&lt;$B$1,'Control Sample Data'!H18&gt;0),'Control Sample Data'!H18,$B$1),"")</f>
        <v/>
      </c>
      <c r="U19" s="15" t="str">
        <f>IF(SUM('Control Sample Data'!I$3:I$98)&gt;10,IF(AND(ISNUMBER('Control Sample Data'!I18),'Control Sample Data'!I18&lt;$B$1,'Control Sample Data'!I18&gt;0),'Control Sample Data'!I18,$B$1),"")</f>
        <v/>
      </c>
      <c r="V19" s="15" t="str">
        <f>IF(SUM('Control Sample Data'!J$3:J$98)&gt;10,IF(AND(ISNUMBER('Control Sample Data'!J18),'Control Sample Data'!J18&lt;$B$1,'Control Sample Data'!J18&gt;0),'Control Sample Data'!J18,$B$1),"")</f>
        <v/>
      </c>
      <c r="W19" s="15" t="str">
        <f>IF(SUM('Control Sample Data'!K$3:K$98)&gt;10,IF(AND(ISNUMBER('Control Sample Data'!K18),'Control Sample Data'!K18&lt;$B$1,'Control Sample Data'!K18&gt;0),'Control Sample Data'!K18,$B$1),"")</f>
        <v/>
      </c>
      <c r="X19" s="15" t="str">
        <f>IF(SUM('Control Sample Data'!L$3:L$98)&gt;10,IF(AND(ISNUMBER('Control Sample Data'!L18),'Control Sample Data'!L18&lt;$B$1,'Control Sample Data'!L18&gt;0),'Control Sample Data'!L18,$B$1),"")</f>
        <v/>
      </c>
      <c r="Y19" s="15" t="str">
        <f>IF(SUM('Control Sample Data'!M$3:M$98)&gt;10,IF(AND(ISNUMBER('Control Sample Data'!M18),'Control Sample Data'!M18&lt;$B$1,'Control Sample Data'!M18&gt;0),'Control Sample Data'!M18,$B$1),"")</f>
        <v/>
      </c>
      <c r="Z19" s="20" t="str">
        <f>IF(ISERROR(VLOOKUP('Choose Housekeeping Genes'!$C18,Calculations!$C$4:$M$99,2,0)),"",VLOOKUP('Choose Housekeeping Genes'!$C18,Calculations!$C$4:$M$99,2,0))</f>
        <v/>
      </c>
      <c r="AA19" s="20" t="str">
        <f>IF(ISERROR(VLOOKUP('Choose Housekeeping Genes'!$C18,Calculations!$C$4:$M$99,3,0)),"",VLOOKUP('Choose Housekeeping Genes'!$C18,Calculations!$C$4:$M$99,3,0))</f>
        <v/>
      </c>
      <c r="AB19" s="20" t="str">
        <f>IF(ISERROR(VLOOKUP('Choose Housekeeping Genes'!$C18,Calculations!$C$4:$M$99,4,0)),"",VLOOKUP('Choose Housekeeping Genes'!$C18,Calculations!$C$4:$M$99,4,0))</f>
        <v/>
      </c>
      <c r="AC19" s="20" t="str">
        <f>IF(ISERROR(VLOOKUP('Choose Housekeeping Genes'!$C18,Calculations!$C$4:$M$99,5,0)),"",VLOOKUP('Choose Housekeeping Genes'!$C18,Calculations!$C$4:$M$99,5,0))</f>
        <v/>
      </c>
      <c r="AD19" s="20" t="str">
        <f>IF(ISERROR(VLOOKUP('Choose Housekeeping Genes'!$C18,Calculations!$C$4:$M$99,6,0)),"",VLOOKUP('Choose Housekeeping Genes'!$C18,Calculations!$C$4:$M$99,6,0))</f>
        <v/>
      </c>
      <c r="AE19" s="20" t="str">
        <f>IF(ISERROR(VLOOKUP('Choose Housekeeping Genes'!$C18,Calculations!$C$4:$M$99,7,0)),"",VLOOKUP('Choose Housekeeping Genes'!$C18,Calculations!$C$4:$M$99,7,0))</f>
        <v/>
      </c>
      <c r="AF19" s="20" t="str">
        <f>IF(ISERROR(VLOOKUP('Choose Housekeeping Genes'!$C18,Calculations!$C$4:$M$99,8,0)),"",VLOOKUP('Choose Housekeeping Genes'!$C18,Calculations!$C$4:$M$99,8,0))</f>
        <v/>
      </c>
      <c r="AG19" s="20" t="str">
        <f>IF(ISERROR(VLOOKUP('Choose Housekeeping Genes'!$C18,Calculations!$C$4:$M$99,9,0)),"",VLOOKUP('Choose Housekeeping Genes'!$C18,Calculations!$C$4:$M$99,9,0))</f>
        <v/>
      </c>
      <c r="AH19" s="20" t="str">
        <f>IF(ISERROR(VLOOKUP('Choose Housekeeping Genes'!$C18,Calculations!$C$4:$M$99,10,0)),"",VLOOKUP('Choose Housekeeping Genes'!$C18,Calculations!$C$4:$M$99,10,0))</f>
        <v/>
      </c>
      <c r="AI19" s="20" t="str">
        <f>IF(ISERROR(VLOOKUP('Choose Housekeeping Genes'!$C18,Calculations!$C$4:$M$99,11,0)),"",VLOOKUP('Choose Housekeeping Genes'!$C18,Calculations!$C$4:$M$99,11,0))</f>
        <v/>
      </c>
      <c r="AJ19" s="20" t="str">
        <f>IF(ISERROR(VLOOKUP('Choose Housekeeping Genes'!$C18,Calculations!$C$4:$Y$99,14,0)),"",VLOOKUP('Choose Housekeeping Genes'!$C18,Calculations!$C$4:$Y$99,14,0))</f>
        <v/>
      </c>
      <c r="AK19" s="20" t="str">
        <f>IF(ISERROR(VLOOKUP('Choose Housekeeping Genes'!$C18,Calculations!$C$4:$Y$99,15,0)),"",VLOOKUP('Choose Housekeeping Genes'!$C18,Calculations!$C$4:$Y$99,15,0))</f>
        <v/>
      </c>
      <c r="AL19" s="20" t="str">
        <f>IF(ISERROR(VLOOKUP('Choose Housekeeping Genes'!$C18,Calculations!$C$4:$Y$99,16,0)),"",VLOOKUP('Choose Housekeeping Genes'!$C18,Calculations!$C$4:$Y$99,16,0))</f>
        <v/>
      </c>
      <c r="AM19" s="20" t="str">
        <f>IF(ISERROR(VLOOKUP('Choose Housekeeping Genes'!$C18,Calculations!$C$4:$Y$99,17,0)),"",VLOOKUP('Choose Housekeeping Genes'!$C18,Calculations!$C$4:$Y$99,17,0))</f>
        <v/>
      </c>
      <c r="AN19" s="20" t="str">
        <f>IF(ISERROR(VLOOKUP('Choose Housekeeping Genes'!$C18,Calculations!$C$4:$Y$99,18,0)),"",VLOOKUP('Choose Housekeeping Genes'!$C18,Calculations!$C$4:$Y$99,18,0))</f>
        <v/>
      </c>
      <c r="AO19" s="20" t="str">
        <f>IF(ISERROR(VLOOKUP('Choose Housekeeping Genes'!$C18,Calculations!$C$4:$Y$99,19,0)),"",VLOOKUP('Choose Housekeeping Genes'!$C18,Calculations!$C$4:$Y$99,19,0))</f>
        <v/>
      </c>
      <c r="AP19" s="20" t="str">
        <f>IF(ISERROR(VLOOKUP('Choose Housekeeping Genes'!$C18,Calculations!$C$4:$Y$99,20,0)),"",VLOOKUP('Choose Housekeeping Genes'!$C18,Calculations!$C$4:$Y$99,20,0))</f>
        <v/>
      </c>
      <c r="AQ19" s="20" t="str">
        <f>IF(ISERROR(VLOOKUP('Choose Housekeeping Genes'!$C18,Calculations!$C$4:$Y$99,21,0)),"",VLOOKUP('Choose Housekeeping Genes'!$C18,Calculations!$C$4:$Y$99,21,0))</f>
        <v/>
      </c>
      <c r="AR19" s="20" t="str">
        <f>IF(ISERROR(VLOOKUP('Choose Housekeeping Genes'!$C18,Calculations!$C$4:$Y$99,22,0)),"",VLOOKUP('Choose Housekeeping Genes'!$C18,Calculations!$C$4:$Y$99,22,0))</f>
        <v/>
      </c>
      <c r="AS19" s="20" t="str">
        <f>IF(ISERROR(VLOOKUP('Choose Housekeeping Genes'!$C18,Calculations!$C$4:$Y$99,23,0)),"",VLOOKUP('Choose Housekeeping Genes'!$C18,Calculations!$C$4:$Y$99,23,0))</f>
        <v/>
      </c>
      <c r="AT19" s="34" t="str">
        <f t="shared" si="0"/>
        <v/>
      </c>
      <c r="AU19" s="34" t="str">
        <f t="shared" si="1"/>
        <v/>
      </c>
      <c r="AV19" s="34" t="str">
        <f t="shared" si="2"/>
        <v/>
      </c>
      <c r="AW19" s="34" t="str">
        <f t="shared" si="3"/>
        <v/>
      </c>
      <c r="AX19" s="34" t="str">
        <f t="shared" si="4"/>
        <v/>
      </c>
      <c r="AY19" s="34" t="str">
        <f t="shared" si="5"/>
        <v/>
      </c>
      <c r="AZ19" s="34" t="str">
        <f t="shared" si="6"/>
        <v/>
      </c>
      <c r="BA19" s="34" t="str">
        <f t="shared" si="7"/>
        <v/>
      </c>
      <c r="BB19" s="34" t="str">
        <f t="shared" si="8"/>
        <v/>
      </c>
      <c r="BC19" s="34" t="str">
        <f t="shared" si="9"/>
        <v/>
      </c>
      <c r="BD19" s="34" t="str">
        <f t="shared" si="10"/>
        <v/>
      </c>
      <c r="BE19" s="34" t="str">
        <f t="shared" si="11"/>
        <v/>
      </c>
      <c r="BF19" s="34" t="str">
        <f t="shared" si="12"/>
        <v/>
      </c>
      <c r="BG19" s="34" t="str">
        <f t="shared" si="13"/>
        <v/>
      </c>
      <c r="BH19" s="34" t="str">
        <f t="shared" si="14"/>
        <v/>
      </c>
      <c r="BI19" s="34" t="str">
        <f t="shared" si="15"/>
        <v/>
      </c>
      <c r="BJ19" s="34" t="str">
        <f t="shared" si="16"/>
        <v/>
      </c>
      <c r="BK19" s="34" t="str">
        <f t="shared" si="17"/>
        <v/>
      </c>
      <c r="BL19" s="34" t="str">
        <f t="shared" si="18"/>
        <v/>
      </c>
      <c r="BM19" s="34" t="str">
        <f t="shared" si="19"/>
        <v/>
      </c>
      <c r="BN19" s="36" t="e">
        <f t="shared" si="21"/>
        <v>#DIV/0!</v>
      </c>
      <c r="BO19" s="36" t="e">
        <f t="shared" si="22"/>
        <v>#DIV/0!</v>
      </c>
      <c r="BP19" s="37" t="str">
        <f t="shared" si="23"/>
        <v/>
      </c>
      <c r="BQ19" s="37" t="str">
        <f t="shared" si="24"/>
        <v/>
      </c>
      <c r="BR19" s="37" t="str">
        <f t="shared" si="25"/>
        <v/>
      </c>
      <c r="BS19" s="37" t="str">
        <f t="shared" si="26"/>
        <v/>
      </c>
      <c r="BT19" s="37" t="str">
        <f t="shared" si="27"/>
        <v/>
      </c>
      <c r="BU19" s="37" t="str">
        <f t="shared" si="28"/>
        <v/>
      </c>
      <c r="BV19" s="37" t="str">
        <f t="shared" si="29"/>
        <v/>
      </c>
      <c r="BW19" s="37" t="str">
        <f t="shared" si="30"/>
        <v/>
      </c>
      <c r="BX19" s="37" t="str">
        <f t="shared" si="31"/>
        <v/>
      </c>
      <c r="BY19" s="37" t="str">
        <f t="shared" si="32"/>
        <v/>
      </c>
      <c r="BZ19" s="37" t="str">
        <f t="shared" si="33"/>
        <v/>
      </c>
      <c r="CA19" s="37" t="str">
        <f t="shared" si="34"/>
        <v/>
      </c>
      <c r="CB19" s="37" t="str">
        <f t="shared" si="35"/>
        <v/>
      </c>
      <c r="CC19" s="37" t="str">
        <f t="shared" si="36"/>
        <v/>
      </c>
      <c r="CD19" s="37" t="str">
        <f t="shared" si="37"/>
        <v/>
      </c>
      <c r="CE19" s="37" t="str">
        <f t="shared" si="38"/>
        <v/>
      </c>
      <c r="CF19" s="37" t="str">
        <f t="shared" si="39"/>
        <v/>
      </c>
      <c r="CG19" s="37" t="str">
        <f t="shared" si="40"/>
        <v/>
      </c>
      <c r="CH19" s="37" t="str">
        <f t="shared" si="41"/>
        <v/>
      </c>
      <c r="CI19" s="37" t="str">
        <f t="shared" si="42"/>
        <v/>
      </c>
    </row>
    <row r="20" spans="1:87" ht="12.75">
      <c r="A20" s="16"/>
      <c r="B20" s="14" t="str">
        <f>'Gene Table'!D19</f>
        <v>MIMAT0000441</v>
      </c>
      <c r="C20" s="14" t="s">
        <v>73</v>
      </c>
      <c r="D20" s="15" t="str">
        <f>IF(SUM('Test Sample Data'!D$3:D$98)&gt;10,IF(AND(ISNUMBER('Test Sample Data'!D19),'Test Sample Data'!D19&lt;$B$1,'Test Sample Data'!D19&gt;0),'Test Sample Data'!D19,$B$1),"")</f>
        <v/>
      </c>
      <c r="E20" s="15" t="str">
        <f>IF(SUM('Test Sample Data'!E$3:E$98)&gt;10,IF(AND(ISNUMBER('Test Sample Data'!E19),'Test Sample Data'!E19&lt;$B$1,'Test Sample Data'!E19&gt;0),'Test Sample Data'!E19,$B$1),"")</f>
        <v/>
      </c>
      <c r="F20" s="15" t="str">
        <f>IF(SUM('Test Sample Data'!F$3:F$98)&gt;10,IF(AND(ISNUMBER('Test Sample Data'!F19),'Test Sample Data'!F19&lt;$B$1,'Test Sample Data'!F19&gt;0),'Test Sample Data'!F19,$B$1),"")</f>
        <v/>
      </c>
      <c r="G20" s="15" t="str">
        <f>IF(SUM('Test Sample Data'!G$3:G$98)&gt;10,IF(AND(ISNUMBER('Test Sample Data'!G19),'Test Sample Data'!G19&lt;$B$1,'Test Sample Data'!G19&gt;0),'Test Sample Data'!G19,$B$1),"")</f>
        <v/>
      </c>
      <c r="H20" s="15" t="str">
        <f>IF(SUM('Test Sample Data'!H$3:H$98)&gt;10,IF(AND(ISNUMBER('Test Sample Data'!H19),'Test Sample Data'!H19&lt;$B$1,'Test Sample Data'!H19&gt;0),'Test Sample Data'!H19,$B$1),"")</f>
        <v/>
      </c>
      <c r="I20" s="15" t="str">
        <f>IF(SUM('Test Sample Data'!I$3:I$98)&gt;10,IF(AND(ISNUMBER('Test Sample Data'!I19),'Test Sample Data'!I19&lt;$B$1,'Test Sample Data'!I19&gt;0),'Test Sample Data'!I19,$B$1),"")</f>
        <v/>
      </c>
      <c r="J20" s="15" t="str">
        <f>IF(SUM('Test Sample Data'!J$3:J$98)&gt;10,IF(AND(ISNUMBER('Test Sample Data'!J19),'Test Sample Data'!J19&lt;$B$1,'Test Sample Data'!J19&gt;0),'Test Sample Data'!J19,$B$1),"")</f>
        <v/>
      </c>
      <c r="K20" s="15" t="str">
        <f>IF(SUM('Test Sample Data'!K$3:K$98)&gt;10,IF(AND(ISNUMBER('Test Sample Data'!K19),'Test Sample Data'!K19&lt;$B$1,'Test Sample Data'!K19&gt;0),'Test Sample Data'!K19,$B$1),"")</f>
        <v/>
      </c>
      <c r="L20" s="15" t="str">
        <f>IF(SUM('Test Sample Data'!L$3:L$98)&gt;10,IF(AND(ISNUMBER('Test Sample Data'!L19),'Test Sample Data'!L19&lt;$B$1,'Test Sample Data'!L19&gt;0),'Test Sample Data'!L19,$B$1),"")</f>
        <v/>
      </c>
      <c r="M20" s="15" t="str">
        <f>IF(SUM('Test Sample Data'!M$3:M$98)&gt;10,IF(AND(ISNUMBER('Test Sample Data'!M19),'Test Sample Data'!M19&lt;$B$1,'Test Sample Data'!M19&gt;0),'Test Sample Data'!M19,$B$1),"")</f>
        <v/>
      </c>
      <c r="N20" s="15" t="str">
        <f>'Gene Table'!D19</f>
        <v>MIMAT0000441</v>
      </c>
      <c r="O20" s="14" t="s">
        <v>73</v>
      </c>
      <c r="P20" s="15" t="str">
        <f>IF(SUM('Control Sample Data'!D$3:D$98)&gt;10,IF(AND(ISNUMBER('Control Sample Data'!D19),'Control Sample Data'!D19&lt;$B$1,'Control Sample Data'!D19&gt;0),'Control Sample Data'!D19,$B$1),"")</f>
        <v/>
      </c>
      <c r="Q20" s="15" t="str">
        <f>IF(SUM('Control Sample Data'!E$3:E$98)&gt;10,IF(AND(ISNUMBER('Control Sample Data'!E19),'Control Sample Data'!E19&lt;$B$1,'Control Sample Data'!E19&gt;0),'Control Sample Data'!E19,$B$1),"")</f>
        <v/>
      </c>
      <c r="R20" s="15" t="str">
        <f>IF(SUM('Control Sample Data'!F$3:F$98)&gt;10,IF(AND(ISNUMBER('Control Sample Data'!F19),'Control Sample Data'!F19&lt;$B$1,'Control Sample Data'!F19&gt;0),'Control Sample Data'!F19,$B$1),"")</f>
        <v/>
      </c>
      <c r="S20" s="15" t="str">
        <f>IF(SUM('Control Sample Data'!G$3:G$98)&gt;10,IF(AND(ISNUMBER('Control Sample Data'!G19),'Control Sample Data'!G19&lt;$B$1,'Control Sample Data'!G19&gt;0),'Control Sample Data'!G19,$B$1),"")</f>
        <v/>
      </c>
      <c r="T20" s="15" t="str">
        <f>IF(SUM('Control Sample Data'!H$3:H$98)&gt;10,IF(AND(ISNUMBER('Control Sample Data'!H19),'Control Sample Data'!H19&lt;$B$1,'Control Sample Data'!H19&gt;0),'Control Sample Data'!H19,$B$1),"")</f>
        <v/>
      </c>
      <c r="U20" s="15" t="str">
        <f>IF(SUM('Control Sample Data'!I$3:I$98)&gt;10,IF(AND(ISNUMBER('Control Sample Data'!I19),'Control Sample Data'!I19&lt;$B$1,'Control Sample Data'!I19&gt;0),'Control Sample Data'!I19,$B$1),"")</f>
        <v/>
      </c>
      <c r="V20" s="15" t="str">
        <f>IF(SUM('Control Sample Data'!J$3:J$98)&gt;10,IF(AND(ISNUMBER('Control Sample Data'!J19),'Control Sample Data'!J19&lt;$B$1,'Control Sample Data'!J19&gt;0),'Control Sample Data'!J19,$B$1),"")</f>
        <v/>
      </c>
      <c r="W20" s="15" t="str">
        <f>IF(SUM('Control Sample Data'!K$3:K$98)&gt;10,IF(AND(ISNUMBER('Control Sample Data'!K19),'Control Sample Data'!K19&lt;$B$1,'Control Sample Data'!K19&gt;0),'Control Sample Data'!K19,$B$1),"")</f>
        <v/>
      </c>
      <c r="X20" s="15" t="str">
        <f>IF(SUM('Control Sample Data'!L$3:L$98)&gt;10,IF(AND(ISNUMBER('Control Sample Data'!L19),'Control Sample Data'!L19&lt;$B$1,'Control Sample Data'!L19&gt;0),'Control Sample Data'!L19,$B$1),"")</f>
        <v/>
      </c>
      <c r="Y20" s="15" t="str">
        <f>IF(SUM('Control Sample Data'!M$3:M$98)&gt;10,IF(AND(ISNUMBER('Control Sample Data'!M19),'Control Sample Data'!M19&lt;$B$1,'Control Sample Data'!M19&gt;0),'Control Sample Data'!M19,$B$1),"")</f>
        <v/>
      </c>
      <c r="Z20" s="20" t="str">
        <f>IF(ISERROR(VLOOKUP('Choose Housekeeping Genes'!$C19,Calculations!$C$4:$M$99,2,0)),"",VLOOKUP('Choose Housekeeping Genes'!$C19,Calculations!$C$4:$M$99,2,0))</f>
        <v/>
      </c>
      <c r="AA20" s="20" t="str">
        <f>IF(ISERROR(VLOOKUP('Choose Housekeeping Genes'!$C19,Calculations!$C$4:$M$99,3,0)),"",VLOOKUP('Choose Housekeeping Genes'!$C19,Calculations!$C$4:$M$99,3,0))</f>
        <v/>
      </c>
      <c r="AB20" s="20" t="str">
        <f>IF(ISERROR(VLOOKUP('Choose Housekeeping Genes'!$C19,Calculations!$C$4:$M$99,4,0)),"",VLOOKUP('Choose Housekeeping Genes'!$C19,Calculations!$C$4:$M$99,4,0))</f>
        <v/>
      </c>
      <c r="AC20" s="20" t="str">
        <f>IF(ISERROR(VLOOKUP('Choose Housekeeping Genes'!$C19,Calculations!$C$4:$M$99,5,0)),"",VLOOKUP('Choose Housekeeping Genes'!$C19,Calculations!$C$4:$M$99,5,0))</f>
        <v/>
      </c>
      <c r="AD20" s="20" t="str">
        <f>IF(ISERROR(VLOOKUP('Choose Housekeeping Genes'!$C19,Calculations!$C$4:$M$99,6,0)),"",VLOOKUP('Choose Housekeeping Genes'!$C19,Calculations!$C$4:$M$99,6,0))</f>
        <v/>
      </c>
      <c r="AE20" s="20" t="str">
        <f>IF(ISERROR(VLOOKUP('Choose Housekeeping Genes'!$C19,Calculations!$C$4:$M$99,7,0)),"",VLOOKUP('Choose Housekeeping Genes'!$C19,Calculations!$C$4:$M$99,7,0))</f>
        <v/>
      </c>
      <c r="AF20" s="20" t="str">
        <f>IF(ISERROR(VLOOKUP('Choose Housekeeping Genes'!$C19,Calculations!$C$4:$M$99,8,0)),"",VLOOKUP('Choose Housekeeping Genes'!$C19,Calculations!$C$4:$M$99,8,0))</f>
        <v/>
      </c>
      <c r="AG20" s="20" t="str">
        <f>IF(ISERROR(VLOOKUP('Choose Housekeeping Genes'!$C19,Calculations!$C$4:$M$99,9,0)),"",VLOOKUP('Choose Housekeeping Genes'!$C19,Calculations!$C$4:$M$99,9,0))</f>
        <v/>
      </c>
      <c r="AH20" s="20" t="str">
        <f>IF(ISERROR(VLOOKUP('Choose Housekeeping Genes'!$C19,Calculations!$C$4:$M$99,10,0)),"",VLOOKUP('Choose Housekeeping Genes'!$C19,Calculations!$C$4:$M$99,10,0))</f>
        <v/>
      </c>
      <c r="AI20" s="20" t="str">
        <f>IF(ISERROR(VLOOKUP('Choose Housekeeping Genes'!$C19,Calculations!$C$4:$M$99,11,0)),"",VLOOKUP('Choose Housekeeping Genes'!$C19,Calculations!$C$4:$M$99,11,0))</f>
        <v/>
      </c>
      <c r="AJ20" s="20" t="str">
        <f>IF(ISERROR(VLOOKUP('Choose Housekeeping Genes'!$C19,Calculations!$C$4:$Y$99,14,0)),"",VLOOKUP('Choose Housekeeping Genes'!$C19,Calculations!$C$4:$Y$99,14,0))</f>
        <v/>
      </c>
      <c r="AK20" s="20" t="str">
        <f>IF(ISERROR(VLOOKUP('Choose Housekeeping Genes'!$C19,Calculations!$C$4:$Y$99,15,0)),"",VLOOKUP('Choose Housekeeping Genes'!$C19,Calculations!$C$4:$Y$99,15,0))</f>
        <v/>
      </c>
      <c r="AL20" s="20" t="str">
        <f>IF(ISERROR(VLOOKUP('Choose Housekeeping Genes'!$C19,Calculations!$C$4:$Y$99,16,0)),"",VLOOKUP('Choose Housekeeping Genes'!$C19,Calculations!$C$4:$Y$99,16,0))</f>
        <v/>
      </c>
      <c r="AM20" s="20" t="str">
        <f>IF(ISERROR(VLOOKUP('Choose Housekeeping Genes'!$C19,Calculations!$C$4:$Y$99,17,0)),"",VLOOKUP('Choose Housekeeping Genes'!$C19,Calculations!$C$4:$Y$99,17,0))</f>
        <v/>
      </c>
      <c r="AN20" s="20" t="str">
        <f>IF(ISERROR(VLOOKUP('Choose Housekeeping Genes'!$C19,Calculations!$C$4:$Y$99,18,0)),"",VLOOKUP('Choose Housekeeping Genes'!$C19,Calculations!$C$4:$Y$99,18,0))</f>
        <v/>
      </c>
      <c r="AO20" s="20" t="str">
        <f>IF(ISERROR(VLOOKUP('Choose Housekeeping Genes'!$C19,Calculations!$C$4:$Y$99,19,0)),"",VLOOKUP('Choose Housekeeping Genes'!$C19,Calculations!$C$4:$Y$99,19,0))</f>
        <v/>
      </c>
      <c r="AP20" s="20" t="str">
        <f>IF(ISERROR(VLOOKUP('Choose Housekeeping Genes'!$C19,Calculations!$C$4:$Y$99,20,0)),"",VLOOKUP('Choose Housekeeping Genes'!$C19,Calculations!$C$4:$Y$99,20,0))</f>
        <v/>
      </c>
      <c r="AQ20" s="20" t="str">
        <f>IF(ISERROR(VLOOKUP('Choose Housekeeping Genes'!$C19,Calculations!$C$4:$Y$99,21,0)),"",VLOOKUP('Choose Housekeeping Genes'!$C19,Calculations!$C$4:$Y$99,21,0))</f>
        <v/>
      </c>
      <c r="AR20" s="20" t="str">
        <f>IF(ISERROR(VLOOKUP('Choose Housekeeping Genes'!$C19,Calculations!$C$4:$Y$99,22,0)),"",VLOOKUP('Choose Housekeeping Genes'!$C19,Calculations!$C$4:$Y$99,22,0))</f>
        <v/>
      </c>
      <c r="AS20" s="20" t="str">
        <f>IF(ISERROR(VLOOKUP('Choose Housekeeping Genes'!$C19,Calculations!$C$4:$Y$99,23,0)),"",VLOOKUP('Choose Housekeeping Genes'!$C19,Calculations!$C$4:$Y$99,23,0))</f>
        <v/>
      </c>
      <c r="AT20" s="34" t="str">
        <f t="shared" si="0"/>
        <v/>
      </c>
      <c r="AU20" s="34" t="str">
        <f t="shared" si="1"/>
        <v/>
      </c>
      <c r="AV20" s="34" t="str">
        <f t="shared" si="2"/>
        <v/>
      </c>
      <c r="AW20" s="34" t="str">
        <f t="shared" si="3"/>
        <v/>
      </c>
      <c r="AX20" s="34" t="str">
        <f t="shared" si="4"/>
        <v/>
      </c>
      <c r="AY20" s="34" t="str">
        <f t="shared" si="5"/>
        <v/>
      </c>
      <c r="AZ20" s="34" t="str">
        <f t="shared" si="6"/>
        <v/>
      </c>
      <c r="BA20" s="34" t="str">
        <f t="shared" si="7"/>
        <v/>
      </c>
      <c r="BB20" s="34" t="str">
        <f t="shared" si="8"/>
        <v/>
      </c>
      <c r="BC20" s="34" t="str">
        <f t="shared" si="9"/>
        <v/>
      </c>
      <c r="BD20" s="34" t="str">
        <f t="shared" si="10"/>
        <v/>
      </c>
      <c r="BE20" s="34" t="str">
        <f t="shared" si="11"/>
        <v/>
      </c>
      <c r="BF20" s="34" t="str">
        <f t="shared" si="12"/>
        <v/>
      </c>
      <c r="BG20" s="34" t="str">
        <f t="shared" si="13"/>
        <v/>
      </c>
      <c r="BH20" s="34" t="str">
        <f t="shared" si="14"/>
        <v/>
      </c>
      <c r="BI20" s="34" t="str">
        <f t="shared" si="15"/>
        <v/>
      </c>
      <c r="BJ20" s="34" t="str">
        <f t="shared" si="16"/>
        <v/>
      </c>
      <c r="BK20" s="34" t="str">
        <f t="shared" si="17"/>
        <v/>
      </c>
      <c r="BL20" s="34" t="str">
        <f t="shared" si="18"/>
        <v/>
      </c>
      <c r="BM20" s="34" t="str">
        <f t="shared" si="19"/>
        <v/>
      </c>
      <c r="BN20" s="36" t="e">
        <f t="shared" si="21"/>
        <v>#DIV/0!</v>
      </c>
      <c r="BO20" s="36" t="e">
        <f t="shared" si="22"/>
        <v>#DIV/0!</v>
      </c>
      <c r="BP20" s="37" t="str">
        <f t="shared" si="23"/>
        <v/>
      </c>
      <c r="BQ20" s="37" t="str">
        <f t="shared" si="24"/>
        <v/>
      </c>
      <c r="BR20" s="37" t="str">
        <f t="shared" si="25"/>
        <v/>
      </c>
      <c r="BS20" s="37" t="str">
        <f t="shared" si="26"/>
        <v/>
      </c>
      <c r="BT20" s="37" t="str">
        <f t="shared" si="27"/>
        <v/>
      </c>
      <c r="BU20" s="37" t="str">
        <f t="shared" si="28"/>
        <v/>
      </c>
      <c r="BV20" s="37" t="str">
        <f t="shared" si="29"/>
        <v/>
      </c>
      <c r="BW20" s="37" t="str">
        <f t="shared" si="30"/>
        <v/>
      </c>
      <c r="BX20" s="37" t="str">
        <f t="shared" si="31"/>
        <v/>
      </c>
      <c r="BY20" s="37" t="str">
        <f t="shared" si="32"/>
        <v/>
      </c>
      <c r="BZ20" s="37" t="str">
        <f t="shared" si="33"/>
        <v/>
      </c>
      <c r="CA20" s="37" t="str">
        <f t="shared" si="34"/>
        <v/>
      </c>
      <c r="CB20" s="37" t="str">
        <f t="shared" si="35"/>
        <v/>
      </c>
      <c r="CC20" s="37" t="str">
        <f t="shared" si="36"/>
        <v/>
      </c>
      <c r="CD20" s="37" t="str">
        <f t="shared" si="37"/>
        <v/>
      </c>
      <c r="CE20" s="37" t="str">
        <f t="shared" si="38"/>
        <v/>
      </c>
      <c r="CF20" s="37" t="str">
        <f t="shared" si="39"/>
        <v/>
      </c>
      <c r="CG20" s="37" t="str">
        <f t="shared" si="40"/>
        <v/>
      </c>
      <c r="CH20" s="37" t="str">
        <f t="shared" si="41"/>
        <v/>
      </c>
      <c r="CI20" s="37" t="str">
        <f t="shared" si="42"/>
        <v/>
      </c>
    </row>
    <row r="21" spans="1:87" ht="12.75">
      <c r="A21" s="16"/>
      <c r="B21" s="14" t="str">
        <f>'Gene Table'!D20</f>
        <v>MIMAT0000242</v>
      </c>
      <c r="C21" s="14" t="s">
        <v>77</v>
      </c>
      <c r="D21" s="15" t="str">
        <f>IF(SUM('Test Sample Data'!D$3:D$98)&gt;10,IF(AND(ISNUMBER('Test Sample Data'!D20),'Test Sample Data'!D20&lt;$B$1,'Test Sample Data'!D20&gt;0),'Test Sample Data'!D20,$B$1),"")</f>
        <v/>
      </c>
      <c r="E21" s="15" t="str">
        <f>IF(SUM('Test Sample Data'!E$3:E$98)&gt;10,IF(AND(ISNUMBER('Test Sample Data'!E20),'Test Sample Data'!E20&lt;$B$1,'Test Sample Data'!E20&gt;0),'Test Sample Data'!E20,$B$1),"")</f>
        <v/>
      </c>
      <c r="F21" s="15" t="str">
        <f>IF(SUM('Test Sample Data'!F$3:F$98)&gt;10,IF(AND(ISNUMBER('Test Sample Data'!F20),'Test Sample Data'!F20&lt;$B$1,'Test Sample Data'!F20&gt;0),'Test Sample Data'!F20,$B$1),"")</f>
        <v/>
      </c>
      <c r="G21" s="15" t="str">
        <f>IF(SUM('Test Sample Data'!G$3:G$98)&gt;10,IF(AND(ISNUMBER('Test Sample Data'!G20),'Test Sample Data'!G20&lt;$B$1,'Test Sample Data'!G20&gt;0),'Test Sample Data'!G20,$B$1),"")</f>
        <v/>
      </c>
      <c r="H21" s="15" t="str">
        <f>IF(SUM('Test Sample Data'!H$3:H$98)&gt;10,IF(AND(ISNUMBER('Test Sample Data'!H20),'Test Sample Data'!H20&lt;$B$1,'Test Sample Data'!H20&gt;0),'Test Sample Data'!H20,$B$1),"")</f>
        <v/>
      </c>
      <c r="I21" s="15" t="str">
        <f>IF(SUM('Test Sample Data'!I$3:I$98)&gt;10,IF(AND(ISNUMBER('Test Sample Data'!I20),'Test Sample Data'!I20&lt;$B$1,'Test Sample Data'!I20&gt;0),'Test Sample Data'!I20,$B$1),"")</f>
        <v/>
      </c>
      <c r="J21" s="15" t="str">
        <f>IF(SUM('Test Sample Data'!J$3:J$98)&gt;10,IF(AND(ISNUMBER('Test Sample Data'!J20),'Test Sample Data'!J20&lt;$B$1,'Test Sample Data'!J20&gt;0),'Test Sample Data'!J20,$B$1),"")</f>
        <v/>
      </c>
      <c r="K21" s="15" t="str">
        <f>IF(SUM('Test Sample Data'!K$3:K$98)&gt;10,IF(AND(ISNUMBER('Test Sample Data'!K20),'Test Sample Data'!K20&lt;$B$1,'Test Sample Data'!K20&gt;0),'Test Sample Data'!K20,$B$1),"")</f>
        <v/>
      </c>
      <c r="L21" s="15" t="str">
        <f>IF(SUM('Test Sample Data'!L$3:L$98)&gt;10,IF(AND(ISNUMBER('Test Sample Data'!L20),'Test Sample Data'!L20&lt;$B$1,'Test Sample Data'!L20&gt;0),'Test Sample Data'!L20,$B$1),"")</f>
        <v/>
      </c>
      <c r="M21" s="15" t="str">
        <f>IF(SUM('Test Sample Data'!M$3:M$98)&gt;10,IF(AND(ISNUMBER('Test Sample Data'!M20),'Test Sample Data'!M20&lt;$B$1,'Test Sample Data'!M20&gt;0),'Test Sample Data'!M20,$B$1),"")</f>
        <v/>
      </c>
      <c r="N21" s="15" t="str">
        <f>'Gene Table'!D20</f>
        <v>MIMAT0000242</v>
      </c>
      <c r="O21" s="14" t="s">
        <v>77</v>
      </c>
      <c r="P21" s="15" t="str">
        <f>IF(SUM('Control Sample Data'!D$3:D$98)&gt;10,IF(AND(ISNUMBER('Control Sample Data'!D20),'Control Sample Data'!D20&lt;$B$1,'Control Sample Data'!D20&gt;0),'Control Sample Data'!D20,$B$1),"")</f>
        <v/>
      </c>
      <c r="Q21" s="15" t="str">
        <f>IF(SUM('Control Sample Data'!E$3:E$98)&gt;10,IF(AND(ISNUMBER('Control Sample Data'!E20),'Control Sample Data'!E20&lt;$B$1,'Control Sample Data'!E20&gt;0),'Control Sample Data'!E20,$B$1),"")</f>
        <v/>
      </c>
      <c r="R21" s="15" t="str">
        <f>IF(SUM('Control Sample Data'!F$3:F$98)&gt;10,IF(AND(ISNUMBER('Control Sample Data'!F20),'Control Sample Data'!F20&lt;$B$1,'Control Sample Data'!F20&gt;0),'Control Sample Data'!F20,$B$1),"")</f>
        <v/>
      </c>
      <c r="S21" s="15" t="str">
        <f>IF(SUM('Control Sample Data'!G$3:G$98)&gt;10,IF(AND(ISNUMBER('Control Sample Data'!G20),'Control Sample Data'!G20&lt;$B$1,'Control Sample Data'!G20&gt;0),'Control Sample Data'!G20,$B$1),"")</f>
        <v/>
      </c>
      <c r="T21" s="15" t="str">
        <f>IF(SUM('Control Sample Data'!H$3:H$98)&gt;10,IF(AND(ISNUMBER('Control Sample Data'!H20),'Control Sample Data'!H20&lt;$B$1,'Control Sample Data'!H20&gt;0),'Control Sample Data'!H20,$B$1),"")</f>
        <v/>
      </c>
      <c r="U21" s="15" t="str">
        <f>IF(SUM('Control Sample Data'!I$3:I$98)&gt;10,IF(AND(ISNUMBER('Control Sample Data'!I20),'Control Sample Data'!I20&lt;$B$1,'Control Sample Data'!I20&gt;0),'Control Sample Data'!I20,$B$1),"")</f>
        <v/>
      </c>
      <c r="V21" s="15" t="str">
        <f>IF(SUM('Control Sample Data'!J$3:J$98)&gt;10,IF(AND(ISNUMBER('Control Sample Data'!J20),'Control Sample Data'!J20&lt;$B$1,'Control Sample Data'!J20&gt;0),'Control Sample Data'!J20,$B$1),"")</f>
        <v/>
      </c>
      <c r="W21" s="15" t="str">
        <f>IF(SUM('Control Sample Data'!K$3:K$98)&gt;10,IF(AND(ISNUMBER('Control Sample Data'!K20),'Control Sample Data'!K20&lt;$B$1,'Control Sample Data'!K20&gt;0),'Control Sample Data'!K20,$B$1),"")</f>
        <v/>
      </c>
      <c r="X21" s="15" t="str">
        <f>IF(SUM('Control Sample Data'!L$3:L$98)&gt;10,IF(AND(ISNUMBER('Control Sample Data'!L20),'Control Sample Data'!L20&lt;$B$1,'Control Sample Data'!L20&gt;0),'Control Sample Data'!L20,$B$1),"")</f>
        <v/>
      </c>
      <c r="Y21" s="15" t="str">
        <f>IF(SUM('Control Sample Data'!M$3:M$98)&gt;10,IF(AND(ISNUMBER('Control Sample Data'!M20),'Control Sample Data'!M20&lt;$B$1,'Control Sample Data'!M20&gt;0),'Control Sample Data'!M20,$B$1),"")</f>
        <v/>
      </c>
      <c r="Z21" s="20" t="str">
        <f>IF(ISERROR(VLOOKUP('Choose Housekeeping Genes'!$C20,Calculations!$C$4:$M$99,2,0)),"",VLOOKUP('Choose Housekeeping Genes'!$C20,Calculations!$C$4:$M$99,2,0))</f>
        <v/>
      </c>
      <c r="AA21" s="20" t="str">
        <f>IF(ISERROR(VLOOKUP('Choose Housekeeping Genes'!$C20,Calculations!$C$4:$M$99,3,0)),"",VLOOKUP('Choose Housekeeping Genes'!$C20,Calculations!$C$4:$M$99,3,0))</f>
        <v/>
      </c>
      <c r="AB21" s="20" t="str">
        <f>IF(ISERROR(VLOOKUP('Choose Housekeeping Genes'!$C20,Calculations!$C$4:$M$99,4,0)),"",VLOOKUP('Choose Housekeeping Genes'!$C20,Calculations!$C$4:$M$99,4,0))</f>
        <v/>
      </c>
      <c r="AC21" s="20" t="str">
        <f>IF(ISERROR(VLOOKUP('Choose Housekeeping Genes'!$C20,Calculations!$C$4:$M$99,5,0)),"",VLOOKUP('Choose Housekeeping Genes'!$C20,Calculations!$C$4:$M$99,5,0))</f>
        <v/>
      </c>
      <c r="AD21" s="20" t="str">
        <f>IF(ISERROR(VLOOKUP('Choose Housekeeping Genes'!$C20,Calculations!$C$4:$M$99,6,0)),"",VLOOKUP('Choose Housekeeping Genes'!$C20,Calculations!$C$4:$M$99,6,0))</f>
        <v/>
      </c>
      <c r="AE21" s="20" t="str">
        <f>IF(ISERROR(VLOOKUP('Choose Housekeeping Genes'!$C20,Calculations!$C$4:$M$99,7,0)),"",VLOOKUP('Choose Housekeeping Genes'!$C20,Calculations!$C$4:$M$99,7,0))</f>
        <v/>
      </c>
      <c r="AF21" s="20" t="str">
        <f>IF(ISERROR(VLOOKUP('Choose Housekeeping Genes'!$C20,Calculations!$C$4:$M$99,8,0)),"",VLOOKUP('Choose Housekeeping Genes'!$C20,Calculations!$C$4:$M$99,8,0))</f>
        <v/>
      </c>
      <c r="AG21" s="20" t="str">
        <f>IF(ISERROR(VLOOKUP('Choose Housekeeping Genes'!$C20,Calculations!$C$4:$M$99,9,0)),"",VLOOKUP('Choose Housekeeping Genes'!$C20,Calculations!$C$4:$M$99,9,0))</f>
        <v/>
      </c>
      <c r="AH21" s="20" t="str">
        <f>IF(ISERROR(VLOOKUP('Choose Housekeeping Genes'!$C20,Calculations!$C$4:$M$99,10,0)),"",VLOOKUP('Choose Housekeeping Genes'!$C20,Calculations!$C$4:$M$99,10,0))</f>
        <v/>
      </c>
      <c r="AI21" s="20" t="str">
        <f>IF(ISERROR(VLOOKUP('Choose Housekeeping Genes'!$C20,Calculations!$C$4:$M$99,11,0)),"",VLOOKUP('Choose Housekeeping Genes'!$C20,Calculations!$C$4:$M$99,11,0))</f>
        <v/>
      </c>
      <c r="AJ21" s="20" t="str">
        <f>IF(ISERROR(VLOOKUP('Choose Housekeeping Genes'!$C20,Calculations!$C$4:$Y$99,14,0)),"",VLOOKUP('Choose Housekeeping Genes'!$C20,Calculations!$C$4:$Y$99,14,0))</f>
        <v/>
      </c>
      <c r="AK21" s="20" t="str">
        <f>IF(ISERROR(VLOOKUP('Choose Housekeeping Genes'!$C20,Calculations!$C$4:$Y$99,15,0)),"",VLOOKUP('Choose Housekeeping Genes'!$C20,Calculations!$C$4:$Y$99,15,0))</f>
        <v/>
      </c>
      <c r="AL21" s="20" t="str">
        <f>IF(ISERROR(VLOOKUP('Choose Housekeeping Genes'!$C20,Calculations!$C$4:$Y$99,16,0)),"",VLOOKUP('Choose Housekeeping Genes'!$C20,Calculations!$C$4:$Y$99,16,0))</f>
        <v/>
      </c>
      <c r="AM21" s="20" t="str">
        <f>IF(ISERROR(VLOOKUP('Choose Housekeeping Genes'!$C20,Calculations!$C$4:$Y$99,17,0)),"",VLOOKUP('Choose Housekeeping Genes'!$C20,Calculations!$C$4:$Y$99,17,0))</f>
        <v/>
      </c>
      <c r="AN21" s="20" t="str">
        <f>IF(ISERROR(VLOOKUP('Choose Housekeeping Genes'!$C20,Calculations!$C$4:$Y$99,18,0)),"",VLOOKUP('Choose Housekeeping Genes'!$C20,Calculations!$C$4:$Y$99,18,0))</f>
        <v/>
      </c>
      <c r="AO21" s="20" t="str">
        <f>IF(ISERROR(VLOOKUP('Choose Housekeeping Genes'!$C20,Calculations!$C$4:$Y$99,19,0)),"",VLOOKUP('Choose Housekeeping Genes'!$C20,Calculations!$C$4:$Y$99,19,0))</f>
        <v/>
      </c>
      <c r="AP21" s="20" t="str">
        <f>IF(ISERROR(VLOOKUP('Choose Housekeeping Genes'!$C20,Calculations!$C$4:$Y$99,20,0)),"",VLOOKUP('Choose Housekeeping Genes'!$C20,Calculations!$C$4:$Y$99,20,0))</f>
        <v/>
      </c>
      <c r="AQ21" s="20" t="str">
        <f>IF(ISERROR(VLOOKUP('Choose Housekeeping Genes'!$C20,Calculations!$C$4:$Y$99,21,0)),"",VLOOKUP('Choose Housekeeping Genes'!$C20,Calculations!$C$4:$Y$99,21,0))</f>
        <v/>
      </c>
      <c r="AR21" s="20" t="str">
        <f>IF(ISERROR(VLOOKUP('Choose Housekeeping Genes'!$C20,Calculations!$C$4:$Y$99,22,0)),"",VLOOKUP('Choose Housekeeping Genes'!$C20,Calculations!$C$4:$Y$99,22,0))</f>
        <v/>
      </c>
      <c r="AS21" s="20" t="str">
        <f>IF(ISERROR(VLOOKUP('Choose Housekeeping Genes'!$C20,Calculations!$C$4:$Y$99,23,0)),"",VLOOKUP('Choose Housekeeping Genes'!$C20,Calculations!$C$4:$Y$99,23,0))</f>
        <v/>
      </c>
      <c r="AT21" s="34" t="str">
        <f t="shared" si="0"/>
        <v/>
      </c>
      <c r="AU21" s="34" t="str">
        <f t="shared" si="1"/>
        <v/>
      </c>
      <c r="AV21" s="34" t="str">
        <f t="shared" si="2"/>
        <v/>
      </c>
      <c r="AW21" s="34" t="str">
        <f t="shared" si="3"/>
        <v/>
      </c>
      <c r="AX21" s="34" t="str">
        <f t="shared" si="4"/>
        <v/>
      </c>
      <c r="AY21" s="34" t="str">
        <f t="shared" si="5"/>
        <v/>
      </c>
      <c r="AZ21" s="34" t="str">
        <f t="shared" si="6"/>
        <v/>
      </c>
      <c r="BA21" s="34" t="str">
        <f t="shared" si="7"/>
        <v/>
      </c>
      <c r="BB21" s="34" t="str">
        <f t="shared" si="8"/>
        <v/>
      </c>
      <c r="BC21" s="34" t="str">
        <f t="shared" si="9"/>
        <v/>
      </c>
      <c r="BD21" s="34" t="str">
        <f t="shared" si="10"/>
        <v/>
      </c>
      <c r="BE21" s="34" t="str">
        <f t="shared" si="11"/>
        <v/>
      </c>
      <c r="BF21" s="34" t="str">
        <f t="shared" si="12"/>
        <v/>
      </c>
      <c r="BG21" s="34" t="str">
        <f t="shared" si="13"/>
        <v/>
      </c>
      <c r="BH21" s="34" t="str">
        <f t="shared" si="14"/>
        <v/>
      </c>
      <c r="BI21" s="34" t="str">
        <f t="shared" si="15"/>
        <v/>
      </c>
      <c r="BJ21" s="34" t="str">
        <f t="shared" si="16"/>
        <v/>
      </c>
      <c r="BK21" s="34" t="str">
        <f t="shared" si="17"/>
        <v/>
      </c>
      <c r="BL21" s="34" t="str">
        <f t="shared" si="18"/>
        <v/>
      </c>
      <c r="BM21" s="34" t="str">
        <f t="shared" si="19"/>
        <v/>
      </c>
      <c r="BN21" s="36" t="e">
        <f t="shared" si="21"/>
        <v>#DIV/0!</v>
      </c>
      <c r="BO21" s="36" t="e">
        <f t="shared" si="22"/>
        <v>#DIV/0!</v>
      </c>
      <c r="BP21" s="37" t="str">
        <f t="shared" si="23"/>
        <v/>
      </c>
      <c r="BQ21" s="37" t="str">
        <f t="shared" si="24"/>
        <v/>
      </c>
      <c r="BR21" s="37" t="str">
        <f t="shared" si="25"/>
        <v/>
      </c>
      <c r="BS21" s="37" t="str">
        <f t="shared" si="26"/>
        <v/>
      </c>
      <c r="BT21" s="37" t="str">
        <f t="shared" si="27"/>
        <v/>
      </c>
      <c r="BU21" s="37" t="str">
        <f t="shared" si="28"/>
        <v/>
      </c>
      <c r="BV21" s="37" t="str">
        <f t="shared" si="29"/>
        <v/>
      </c>
      <c r="BW21" s="37" t="str">
        <f t="shared" si="30"/>
        <v/>
      </c>
      <c r="BX21" s="37" t="str">
        <f t="shared" si="31"/>
        <v/>
      </c>
      <c r="BY21" s="37" t="str">
        <f t="shared" si="32"/>
        <v/>
      </c>
      <c r="BZ21" s="37" t="str">
        <f t="shared" si="33"/>
        <v/>
      </c>
      <c r="CA21" s="37" t="str">
        <f t="shared" si="34"/>
        <v/>
      </c>
      <c r="CB21" s="37" t="str">
        <f t="shared" si="35"/>
        <v/>
      </c>
      <c r="CC21" s="37" t="str">
        <f t="shared" si="36"/>
        <v/>
      </c>
      <c r="CD21" s="37" t="str">
        <f t="shared" si="37"/>
        <v/>
      </c>
      <c r="CE21" s="37" t="str">
        <f t="shared" si="38"/>
        <v/>
      </c>
      <c r="CF21" s="37" t="str">
        <f t="shared" si="39"/>
        <v/>
      </c>
      <c r="CG21" s="37" t="str">
        <f t="shared" si="40"/>
        <v/>
      </c>
      <c r="CH21" s="37" t="str">
        <f t="shared" si="41"/>
        <v/>
      </c>
      <c r="CI21" s="37" t="str">
        <f t="shared" si="42"/>
        <v/>
      </c>
    </row>
    <row r="22" spans="1:87" ht="12.75">
      <c r="A22" s="16"/>
      <c r="B22" s="14" t="str">
        <f>'Gene Table'!D21</f>
        <v>MIMAT0000068</v>
      </c>
      <c r="C22" s="14" t="s">
        <v>81</v>
      </c>
      <c r="D22" s="15" t="str">
        <f>IF(SUM('Test Sample Data'!D$3:D$98)&gt;10,IF(AND(ISNUMBER('Test Sample Data'!D21),'Test Sample Data'!D21&lt;$B$1,'Test Sample Data'!D21&gt;0),'Test Sample Data'!D21,$B$1),"")</f>
        <v/>
      </c>
      <c r="E22" s="15" t="str">
        <f>IF(SUM('Test Sample Data'!E$3:E$98)&gt;10,IF(AND(ISNUMBER('Test Sample Data'!E21),'Test Sample Data'!E21&lt;$B$1,'Test Sample Data'!E21&gt;0),'Test Sample Data'!E21,$B$1),"")</f>
        <v/>
      </c>
      <c r="F22" s="15" t="str">
        <f>IF(SUM('Test Sample Data'!F$3:F$98)&gt;10,IF(AND(ISNUMBER('Test Sample Data'!F21),'Test Sample Data'!F21&lt;$B$1,'Test Sample Data'!F21&gt;0),'Test Sample Data'!F21,$B$1),"")</f>
        <v/>
      </c>
      <c r="G22" s="15" t="str">
        <f>IF(SUM('Test Sample Data'!G$3:G$98)&gt;10,IF(AND(ISNUMBER('Test Sample Data'!G21),'Test Sample Data'!G21&lt;$B$1,'Test Sample Data'!G21&gt;0),'Test Sample Data'!G21,$B$1),"")</f>
        <v/>
      </c>
      <c r="H22" s="15" t="str">
        <f>IF(SUM('Test Sample Data'!H$3:H$98)&gt;10,IF(AND(ISNUMBER('Test Sample Data'!H21),'Test Sample Data'!H21&lt;$B$1,'Test Sample Data'!H21&gt;0),'Test Sample Data'!H21,$B$1),"")</f>
        <v/>
      </c>
      <c r="I22" s="15" t="str">
        <f>IF(SUM('Test Sample Data'!I$3:I$98)&gt;10,IF(AND(ISNUMBER('Test Sample Data'!I21),'Test Sample Data'!I21&lt;$B$1,'Test Sample Data'!I21&gt;0),'Test Sample Data'!I21,$B$1),"")</f>
        <v/>
      </c>
      <c r="J22" s="15" t="str">
        <f>IF(SUM('Test Sample Data'!J$3:J$98)&gt;10,IF(AND(ISNUMBER('Test Sample Data'!J21),'Test Sample Data'!J21&lt;$B$1,'Test Sample Data'!J21&gt;0),'Test Sample Data'!J21,$B$1),"")</f>
        <v/>
      </c>
      <c r="K22" s="15" t="str">
        <f>IF(SUM('Test Sample Data'!K$3:K$98)&gt;10,IF(AND(ISNUMBER('Test Sample Data'!K21),'Test Sample Data'!K21&lt;$B$1,'Test Sample Data'!K21&gt;0),'Test Sample Data'!K21,$B$1),"")</f>
        <v/>
      </c>
      <c r="L22" s="15" t="str">
        <f>IF(SUM('Test Sample Data'!L$3:L$98)&gt;10,IF(AND(ISNUMBER('Test Sample Data'!L21),'Test Sample Data'!L21&lt;$B$1,'Test Sample Data'!L21&gt;0),'Test Sample Data'!L21,$B$1),"")</f>
        <v/>
      </c>
      <c r="M22" s="15" t="str">
        <f>IF(SUM('Test Sample Data'!M$3:M$98)&gt;10,IF(AND(ISNUMBER('Test Sample Data'!M21),'Test Sample Data'!M21&lt;$B$1,'Test Sample Data'!M21&gt;0),'Test Sample Data'!M21,$B$1),"")</f>
        <v/>
      </c>
      <c r="N22" s="15" t="str">
        <f>'Gene Table'!D21</f>
        <v>MIMAT0000068</v>
      </c>
      <c r="O22" s="14" t="s">
        <v>81</v>
      </c>
      <c r="P22" s="15" t="str">
        <f>IF(SUM('Control Sample Data'!D$3:D$98)&gt;10,IF(AND(ISNUMBER('Control Sample Data'!D21),'Control Sample Data'!D21&lt;$B$1,'Control Sample Data'!D21&gt;0),'Control Sample Data'!D21,$B$1),"")</f>
        <v/>
      </c>
      <c r="Q22" s="15" t="str">
        <f>IF(SUM('Control Sample Data'!E$3:E$98)&gt;10,IF(AND(ISNUMBER('Control Sample Data'!E21),'Control Sample Data'!E21&lt;$B$1,'Control Sample Data'!E21&gt;0),'Control Sample Data'!E21,$B$1),"")</f>
        <v/>
      </c>
      <c r="R22" s="15" t="str">
        <f>IF(SUM('Control Sample Data'!F$3:F$98)&gt;10,IF(AND(ISNUMBER('Control Sample Data'!F21),'Control Sample Data'!F21&lt;$B$1,'Control Sample Data'!F21&gt;0),'Control Sample Data'!F21,$B$1),"")</f>
        <v/>
      </c>
      <c r="S22" s="15" t="str">
        <f>IF(SUM('Control Sample Data'!G$3:G$98)&gt;10,IF(AND(ISNUMBER('Control Sample Data'!G21),'Control Sample Data'!G21&lt;$B$1,'Control Sample Data'!G21&gt;0),'Control Sample Data'!G21,$B$1),"")</f>
        <v/>
      </c>
      <c r="T22" s="15" t="str">
        <f>IF(SUM('Control Sample Data'!H$3:H$98)&gt;10,IF(AND(ISNUMBER('Control Sample Data'!H21),'Control Sample Data'!H21&lt;$B$1,'Control Sample Data'!H21&gt;0),'Control Sample Data'!H21,$B$1),"")</f>
        <v/>
      </c>
      <c r="U22" s="15" t="str">
        <f>IF(SUM('Control Sample Data'!I$3:I$98)&gt;10,IF(AND(ISNUMBER('Control Sample Data'!I21),'Control Sample Data'!I21&lt;$B$1,'Control Sample Data'!I21&gt;0),'Control Sample Data'!I21,$B$1),"")</f>
        <v/>
      </c>
      <c r="V22" s="15" t="str">
        <f>IF(SUM('Control Sample Data'!J$3:J$98)&gt;10,IF(AND(ISNUMBER('Control Sample Data'!J21),'Control Sample Data'!J21&lt;$B$1,'Control Sample Data'!J21&gt;0),'Control Sample Data'!J21,$B$1),"")</f>
        <v/>
      </c>
      <c r="W22" s="15" t="str">
        <f>IF(SUM('Control Sample Data'!K$3:K$98)&gt;10,IF(AND(ISNUMBER('Control Sample Data'!K21),'Control Sample Data'!K21&lt;$B$1,'Control Sample Data'!K21&gt;0),'Control Sample Data'!K21,$B$1),"")</f>
        <v/>
      </c>
      <c r="X22" s="15" t="str">
        <f>IF(SUM('Control Sample Data'!L$3:L$98)&gt;10,IF(AND(ISNUMBER('Control Sample Data'!L21),'Control Sample Data'!L21&lt;$B$1,'Control Sample Data'!L21&gt;0),'Control Sample Data'!L21,$B$1),"")</f>
        <v/>
      </c>
      <c r="Y22" s="15" t="str">
        <f>IF(SUM('Control Sample Data'!M$3:M$98)&gt;10,IF(AND(ISNUMBER('Control Sample Data'!M21),'Control Sample Data'!M21&lt;$B$1,'Control Sample Data'!M21&gt;0),'Control Sample Data'!M21,$B$1),"")</f>
        <v/>
      </c>
      <c r="Z22" s="20" t="str">
        <f>IF(ISERROR(VLOOKUP('Choose Housekeeping Genes'!$C21,Calculations!$C$4:$M$99,2,0)),"",VLOOKUP('Choose Housekeeping Genes'!$C21,Calculations!$C$4:$M$99,2,0))</f>
        <v/>
      </c>
      <c r="AA22" s="20" t="str">
        <f>IF(ISERROR(VLOOKUP('Choose Housekeeping Genes'!$C21,Calculations!$C$4:$M$99,3,0)),"",VLOOKUP('Choose Housekeeping Genes'!$C21,Calculations!$C$4:$M$99,3,0))</f>
        <v/>
      </c>
      <c r="AB22" s="20" t="str">
        <f>IF(ISERROR(VLOOKUP('Choose Housekeeping Genes'!$C21,Calculations!$C$4:$M$99,4,0)),"",VLOOKUP('Choose Housekeeping Genes'!$C21,Calculations!$C$4:$M$99,4,0))</f>
        <v/>
      </c>
      <c r="AC22" s="20" t="str">
        <f>IF(ISERROR(VLOOKUP('Choose Housekeeping Genes'!$C21,Calculations!$C$4:$M$99,5,0)),"",VLOOKUP('Choose Housekeeping Genes'!$C21,Calculations!$C$4:$M$99,5,0))</f>
        <v/>
      </c>
      <c r="AD22" s="20" t="str">
        <f>IF(ISERROR(VLOOKUP('Choose Housekeeping Genes'!$C21,Calculations!$C$4:$M$99,6,0)),"",VLOOKUP('Choose Housekeeping Genes'!$C21,Calculations!$C$4:$M$99,6,0))</f>
        <v/>
      </c>
      <c r="AE22" s="20" t="str">
        <f>IF(ISERROR(VLOOKUP('Choose Housekeeping Genes'!$C21,Calculations!$C$4:$M$99,7,0)),"",VLOOKUP('Choose Housekeeping Genes'!$C21,Calculations!$C$4:$M$99,7,0))</f>
        <v/>
      </c>
      <c r="AF22" s="20" t="str">
        <f>IF(ISERROR(VLOOKUP('Choose Housekeeping Genes'!$C21,Calculations!$C$4:$M$99,8,0)),"",VLOOKUP('Choose Housekeeping Genes'!$C21,Calculations!$C$4:$M$99,8,0))</f>
        <v/>
      </c>
      <c r="AG22" s="20" t="str">
        <f>IF(ISERROR(VLOOKUP('Choose Housekeeping Genes'!$C21,Calculations!$C$4:$M$99,9,0)),"",VLOOKUP('Choose Housekeeping Genes'!$C21,Calculations!$C$4:$M$99,9,0))</f>
        <v/>
      </c>
      <c r="AH22" s="20" t="str">
        <f>IF(ISERROR(VLOOKUP('Choose Housekeeping Genes'!$C21,Calculations!$C$4:$M$99,10,0)),"",VLOOKUP('Choose Housekeeping Genes'!$C21,Calculations!$C$4:$M$99,10,0))</f>
        <v/>
      </c>
      <c r="AI22" s="20" t="str">
        <f>IF(ISERROR(VLOOKUP('Choose Housekeeping Genes'!$C21,Calculations!$C$4:$M$99,11,0)),"",VLOOKUP('Choose Housekeeping Genes'!$C21,Calculations!$C$4:$M$99,11,0))</f>
        <v/>
      </c>
      <c r="AJ22" s="20" t="str">
        <f>IF(ISERROR(VLOOKUP('Choose Housekeeping Genes'!$C21,Calculations!$C$4:$Y$99,14,0)),"",VLOOKUP('Choose Housekeeping Genes'!$C21,Calculations!$C$4:$Y$99,14,0))</f>
        <v/>
      </c>
      <c r="AK22" s="20" t="str">
        <f>IF(ISERROR(VLOOKUP('Choose Housekeeping Genes'!$C21,Calculations!$C$4:$Y$99,15,0)),"",VLOOKUP('Choose Housekeeping Genes'!$C21,Calculations!$C$4:$Y$99,15,0))</f>
        <v/>
      </c>
      <c r="AL22" s="20" t="str">
        <f>IF(ISERROR(VLOOKUP('Choose Housekeeping Genes'!$C21,Calculations!$C$4:$Y$99,16,0)),"",VLOOKUP('Choose Housekeeping Genes'!$C21,Calculations!$C$4:$Y$99,16,0))</f>
        <v/>
      </c>
      <c r="AM22" s="20" t="str">
        <f>IF(ISERROR(VLOOKUP('Choose Housekeeping Genes'!$C21,Calculations!$C$4:$Y$99,17,0)),"",VLOOKUP('Choose Housekeeping Genes'!$C21,Calculations!$C$4:$Y$99,17,0))</f>
        <v/>
      </c>
      <c r="AN22" s="20" t="str">
        <f>IF(ISERROR(VLOOKUP('Choose Housekeeping Genes'!$C21,Calculations!$C$4:$Y$99,18,0)),"",VLOOKUP('Choose Housekeeping Genes'!$C21,Calculations!$C$4:$Y$99,18,0))</f>
        <v/>
      </c>
      <c r="AO22" s="20" t="str">
        <f>IF(ISERROR(VLOOKUP('Choose Housekeeping Genes'!$C21,Calculations!$C$4:$Y$99,19,0)),"",VLOOKUP('Choose Housekeeping Genes'!$C21,Calculations!$C$4:$Y$99,19,0))</f>
        <v/>
      </c>
      <c r="AP22" s="20" t="str">
        <f>IF(ISERROR(VLOOKUP('Choose Housekeeping Genes'!$C21,Calculations!$C$4:$Y$99,20,0)),"",VLOOKUP('Choose Housekeeping Genes'!$C21,Calculations!$C$4:$Y$99,20,0))</f>
        <v/>
      </c>
      <c r="AQ22" s="20" t="str">
        <f>IF(ISERROR(VLOOKUP('Choose Housekeeping Genes'!$C21,Calculations!$C$4:$Y$99,21,0)),"",VLOOKUP('Choose Housekeeping Genes'!$C21,Calculations!$C$4:$Y$99,21,0))</f>
        <v/>
      </c>
      <c r="AR22" s="20" t="str">
        <f>IF(ISERROR(VLOOKUP('Choose Housekeeping Genes'!$C21,Calculations!$C$4:$Y$99,22,0)),"",VLOOKUP('Choose Housekeeping Genes'!$C21,Calculations!$C$4:$Y$99,22,0))</f>
        <v/>
      </c>
      <c r="AS22" s="20" t="str">
        <f>IF(ISERROR(VLOOKUP('Choose Housekeeping Genes'!$C21,Calculations!$C$4:$Y$99,23,0)),"",VLOOKUP('Choose Housekeeping Genes'!$C21,Calculations!$C$4:$Y$99,23,0))</f>
        <v/>
      </c>
      <c r="AT22" s="34" t="str">
        <f t="shared" si="0"/>
        <v/>
      </c>
      <c r="AU22" s="34" t="str">
        <f t="shared" si="1"/>
        <v/>
      </c>
      <c r="AV22" s="34" t="str">
        <f t="shared" si="2"/>
        <v/>
      </c>
      <c r="AW22" s="34" t="str">
        <f t="shared" si="3"/>
        <v/>
      </c>
      <c r="AX22" s="34" t="str">
        <f t="shared" si="4"/>
        <v/>
      </c>
      <c r="AY22" s="34" t="str">
        <f t="shared" si="5"/>
        <v/>
      </c>
      <c r="AZ22" s="34" t="str">
        <f t="shared" si="6"/>
        <v/>
      </c>
      <c r="BA22" s="34" t="str">
        <f t="shared" si="7"/>
        <v/>
      </c>
      <c r="BB22" s="34" t="str">
        <f t="shared" si="8"/>
        <v/>
      </c>
      <c r="BC22" s="34" t="str">
        <f t="shared" si="9"/>
        <v/>
      </c>
      <c r="BD22" s="34" t="str">
        <f t="shared" si="10"/>
        <v/>
      </c>
      <c r="BE22" s="34" t="str">
        <f t="shared" si="11"/>
        <v/>
      </c>
      <c r="BF22" s="34" t="str">
        <f t="shared" si="12"/>
        <v/>
      </c>
      <c r="BG22" s="34" t="str">
        <f t="shared" si="13"/>
        <v/>
      </c>
      <c r="BH22" s="34" t="str">
        <f t="shared" si="14"/>
        <v/>
      </c>
      <c r="BI22" s="34" t="str">
        <f t="shared" si="15"/>
        <v/>
      </c>
      <c r="BJ22" s="34" t="str">
        <f t="shared" si="16"/>
        <v/>
      </c>
      <c r="BK22" s="34" t="str">
        <f t="shared" si="17"/>
        <v/>
      </c>
      <c r="BL22" s="34" t="str">
        <f t="shared" si="18"/>
        <v/>
      </c>
      <c r="BM22" s="34" t="str">
        <f t="shared" si="19"/>
        <v/>
      </c>
      <c r="BN22" s="36" t="e">
        <f t="shared" si="21"/>
        <v>#DIV/0!</v>
      </c>
      <c r="BO22" s="36" t="e">
        <f t="shared" si="22"/>
        <v>#DIV/0!</v>
      </c>
      <c r="BP22" s="37" t="str">
        <f t="shared" si="23"/>
        <v/>
      </c>
      <c r="BQ22" s="37" t="str">
        <f t="shared" si="24"/>
        <v/>
      </c>
      <c r="BR22" s="37" t="str">
        <f t="shared" si="25"/>
        <v/>
      </c>
      <c r="BS22" s="37" t="str">
        <f t="shared" si="26"/>
        <v/>
      </c>
      <c r="BT22" s="37" t="str">
        <f t="shared" si="27"/>
        <v/>
      </c>
      <c r="BU22" s="37" t="str">
        <f t="shared" si="28"/>
        <v/>
      </c>
      <c r="BV22" s="37" t="str">
        <f t="shared" si="29"/>
        <v/>
      </c>
      <c r="BW22" s="37" t="str">
        <f t="shared" si="30"/>
        <v/>
      </c>
      <c r="BX22" s="37" t="str">
        <f t="shared" si="31"/>
        <v/>
      </c>
      <c r="BY22" s="37" t="str">
        <f t="shared" si="32"/>
        <v/>
      </c>
      <c r="BZ22" s="37" t="str">
        <f t="shared" si="33"/>
        <v/>
      </c>
      <c r="CA22" s="37" t="str">
        <f t="shared" si="34"/>
        <v/>
      </c>
      <c r="CB22" s="37" t="str">
        <f t="shared" si="35"/>
        <v/>
      </c>
      <c r="CC22" s="37" t="str">
        <f t="shared" si="36"/>
        <v/>
      </c>
      <c r="CD22" s="37" t="str">
        <f t="shared" si="37"/>
        <v/>
      </c>
      <c r="CE22" s="37" t="str">
        <f t="shared" si="38"/>
        <v/>
      </c>
      <c r="CF22" s="37" t="str">
        <f t="shared" si="39"/>
        <v/>
      </c>
      <c r="CG22" s="37" t="str">
        <f t="shared" si="40"/>
        <v/>
      </c>
      <c r="CH22" s="37" t="str">
        <f t="shared" si="41"/>
        <v/>
      </c>
      <c r="CI22" s="37" t="str">
        <f t="shared" si="42"/>
        <v/>
      </c>
    </row>
    <row r="23" spans="1:87" ht="12.75">
      <c r="A23" s="16"/>
      <c r="B23" s="14" t="str">
        <f>'Gene Table'!D22</f>
        <v>MIMAT0000417</v>
      </c>
      <c r="C23" s="14" t="s">
        <v>85</v>
      </c>
      <c r="D23" s="15" t="str">
        <f>IF(SUM('Test Sample Data'!D$3:D$98)&gt;10,IF(AND(ISNUMBER('Test Sample Data'!D22),'Test Sample Data'!D22&lt;$B$1,'Test Sample Data'!D22&gt;0),'Test Sample Data'!D22,$B$1),"")</f>
        <v/>
      </c>
      <c r="E23" s="15" t="str">
        <f>IF(SUM('Test Sample Data'!E$3:E$98)&gt;10,IF(AND(ISNUMBER('Test Sample Data'!E22),'Test Sample Data'!E22&lt;$B$1,'Test Sample Data'!E22&gt;0),'Test Sample Data'!E22,$B$1),"")</f>
        <v/>
      </c>
      <c r="F23" s="15" t="str">
        <f>IF(SUM('Test Sample Data'!F$3:F$98)&gt;10,IF(AND(ISNUMBER('Test Sample Data'!F22),'Test Sample Data'!F22&lt;$B$1,'Test Sample Data'!F22&gt;0),'Test Sample Data'!F22,$B$1),"")</f>
        <v/>
      </c>
      <c r="G23" s="15" t="str">
        <f>IF(SUM('Test Sample Data'!G$3:G$98)&gt;10,IF(AND(ISNUMBER('Test Sample Data'!G22),'Test Sample Data'!G22&lt;$B$1,'Test Sample Data'!G22&gt;0),'Test Sample Data'!G22,$B$1),"")</f>
        <v/>
      </c>
      <c r="H23" s="15" t="str">
        <f>IF(SUM('Test Sample Data'!H$3:H$98)&gt;10,IF(AND(ISNUMBER('Test Sample Data'!H22),'Test Sample Data'!H22&lt;$B$1,'Test Sample Data'!H22&gt;0),'Test Sample Data'!H22,$B$1),"")</f>
        <v/>
      </c>
      <c r="I23" s="15" t="str">
        <f>IF(SUM('Test Sample Data'!I$3:I$98)&gt;10,IF(AND(ISNUMBER('Test Sample Data'!I22),'Test Sample Data'!I22&lt;$B$1,'Test Sample Data'!I22&gt;0),'Test Sample Data'!I22,$B$1),"")</f>
        <v/>
      </c>
      <c r="J23" s="15" t="str">
        <f>IF(SUM('Test Sample Data'!J$3:J$98)&gt;10,IF(AND(ISNUMBER('Test Sample Data'!J22),'Test Sample Data'!J22&lt;$B$1,'Test Sample Data'!J22&gt;0),'Test Sample Data'!J22,$B$1),"")</f>
        <v/>
      </c>
      <c r="K23" s="15" t="str">
        <f>IF(SUM('Test Sample Data'!K$3:K$98)&gt;10,IF(AND(ISNUMBER('Test Sample Data'!K22),'Test Sample Data'!K22&lt;$B$1,'Test Sample Data'!K22&gt;0),'Test Sample Data'!K22,$B$1),"")</f>
        <v/>
      </c>
      <c r="L23" s="15" t="str">
        <f>IF(SUM('Test Sample Data'!L$3:L$98)&gt;10,IF(AND(ISNUMBER('Test Sample Data'!L22),'Test Sample Data'!L22&lt;$B$1,'Test Sample Data'!L22&gt;0),'Test Sample Data'!L22,$B$1),"")</f>
        <v/>
      </c>
      <c r="M23" s="15" t="str">
        <f>IF(SUM('Test Sample Data'!M$3:M$98)&gt;10,IF(AND(ISNUMBER('Test Sample Data'!M22),'Test Sample Data'!M22&lt;$B$1,'Test Sample Data'!M22&gt;0),'Test Sample Data'!M22,$B$1),"")</f>
        <v/>
      </c>
      <c r="N23" s="15" t="str">
        <f>'Gene Table'!D22</f>
        <v>MIMAT0000417</v>
      </c>
      <c r="O23" s="14" t="s">
        <v>85</v>
      </c>
      <c r="P23" s="15" t="str">
        <f>IF(SUM('Control Sample Data'!D$3:D$98)&gt;10,IF(AND(ISNUMBER('Control Sample Data'!D22),'Control Sample Data'!D22&lt;$B$1,'Control Sample Data'!D22&gt;0),'Control Sample Data'!D22,$B$1),"")</f>
        <v/>
      </c>
      <c r="Q23" s="15" t="str">
        <f>IF(SUM('Control Sample Data'!E$3:E$98)&gt;10,IF(AND(ISNUMBER('Control Sample Data'!E22),'Control Sample Data'!E22&lt;$B$1,'Control Sample Data'!E22&gt;0),'Control Sample Data'!E22,$B$1),"")</f>
        <v/>
      </c>
      <c r="R23" s="15" t="str">
        <f>IF(SUM('Control Sample Data'!F$3:F$98)&gt;10,IF(AND(ISNUMBER('Control Sample Data'!F22),'Control Sample Data'!F22&lt;$B$1,'Control Sample Data'!F22&gt;0),'Control Sample Data'!F22,$B$1),"")</f>
        <v/>
      </c>
      <c r="S23" s="15" t="str">
        <f>IF(SUM('Control Sample Data'!G$3:G$98)&gt;10,IF(AND(ISNUMBER('Control Sample Data'!G22),'Control Sample Data'!G22&lt;$B$1,'Control Sample Data'!G22&gt;0),'Control Sample Data'!G22,$B$1),"")</f>
        <v/>
      </c>
      <c r="T23" s="15" t="str">
        <f>IF(SUM('Control Sample Data'!H$3:H$98)&gt;10,IF(AND(ISNUMBER('Control Sample Data'!H22),'Control Sample Data'!H22&lt;$B$1,'Control Sample Data'!H22&gt;0),'Control Sample Data'!H22,$B$1),"")</f>
        <v/>
      </c>
      <c r="U23" s="15" t="str">
        <f>IF(SUM('Control Sample Data'!I$3:I$98)&gt;10,IF(AND(ISNUMBER('Control Sample Data'!I22),'Control Sample Data'!I22&lt;$B$1,'Control Sample Data'!I22&gt;0),'Control Sample Data'!I22,$B$1),"")</f>
        <v/>
      </c>
      <c r="V23" s="15" t="str">
        <f>IF(SUM('Control Sample Data'!J$3:J$98)&gt;10,IF(AND(ISNUMBER('Control Sample Data'!J22),'Control Sample Data'!J22&lt;$B$1,'Control Sample Data'!J22&gt;0),'Control Sample Data'!J22,$B$1),"")</f>
        <v/>
      </c>
      <c r="W23" s="15" t="str">
        <f>IF(SUM('Control Sample Data'!K$3:K$98)&gt;10,IF(AND(ISNUMBER('Control Sample Data'!K22),'Control Sample Data'!K22&lt;$B$1,'Control Sample Data'!K22&gt;0),'Control Sample Data'!K22,$B$1),"")</f>
        <v/>
      </c>
      <c r="X23" s="15" t="str">
        <f>IF(SUM('Control Sample Data'!L$3:L$98)&gt;10,IF(AND(ISNUMBER('Control Sample Data'!L22),'Control Sample Data'!L22&lt;$B$1,'Control Sample Data'!L22&gt;0),'Control Sample Data'!L22,$B$1),"")</f>
        <v/>
      </c>
      <c r="Y23" s="15" t="str">
        <f>IF(SUM('Control Sample Data'!M$3:M$98)&gt;10,IF(AND(ISNUMBER('Control Sample Data'!M22),'Control Sample Data'!M22&lt;$B$1,'Control Sample Data'!M22&gt;0),'Control Sample Data'!M22,$B$1),"")</f>
        <v/>
      </c>
      <c r="Z23" s="20" t="str">
        <f>IF(ISERROR(VLOOKUP('Choose Housekeeping Genes'!$C22,Calculations!$C$4:$M$99,2,0)),"",VLOOKUP('Choose Housekeeping Genes'!$C22,Calculations!$C$4:$M$99,2,0))</f>
        <v/>
      </c>
      <c r="AA23" s="20" t="str">
        <f>IF(ISERROR(VLOOKUP('Choose Housekeeping Genes'!$C22,Calculations!$C$4:$M$99,3,0)),"",VLOOKUP('Choose Housekeeping Genes'!$C22,Calculations!$C$4:$M$99,3,0))</f>
        <v/>
      </c>
      <c r="AB23" s="20" t="str">
        <f>IF(ISERROR(VLOOKUP('Choose Housekeeping Genes'!$C22,Calculations!$C$4:$M$99,4,0)),"",VLOOKUP('Choose Housekeeping Genes'!$C22,Calculations!$C$4:$M$99,4,0))</f>
        <v/>
      </c>
      <c r="AC23" s="20" t="str">
        <f>IF(ISERROR(VLOOKUP('Choose Housekeeping Genes'!$C22,Calculations!$C$4:$M$99,5,0)),"",VLOOKUP('Choose Housekeeping Genes'!$C22,Calculations!$C$4:$M$99,5,0))</f>
        <v/>
      </c>
      <c r="AD23" s="20" t="str">
        <f>IF(ISERROR(VLOOKUP('Choose Housekeeping Genes'!$C22,Calculations!$C$4:$M$99,6,0)),"",VLOOKUP('Choose Housekeeping Genes'!$C22,Calculations!$C$4:$M$99,6,0))</f>
        <v/>
      </c>
      <c r="AE23" s="20" t="str">
        <f>IF(ISERROR(VLOOKUP('Choose Housekeeping Genes'!$C22,Calculations!$C$4:$M$99,7,0)),"",VLOOKUP('Choose Housekeeping Genes'!$C22,Calculations!$C$4:$M$99,7,0))</f>
        <v/>
      </c>
      <c r="AF23" s="20" t="str">
        <f>IF(ISERROR(VLOOKUP('Choose Housekeeping Genes'!$C22,Calculations!$C$4:$M$99,8,0)),"",VLOOKUP('Choose Housekeeping Genes'!$C22,Calculations!$C$4:$M$99,8,0))</f>
        <v/>
      </c>
      <c r="AG23" s="20" t="str">
        <f>IF(ISERROR(VLOOKUP('Choose Housekeeping Genes'!$C22,Calculations!$C$4:$M$99,9,0)),"",VLOOKUP('Choose Housekeeping Genes'!$C22,Calculations!$C$4:$M$99,9,0))</f>
        <v/>
      </c>
      <c r="AH23" s="20" t="str">
        <f>IF(ISERROR(VLOOKUP('Choose Housekeeping Genes'!$C22,Calculations!$C$4:$M$99,10,0)),"",VLOOKUP('Choose Housekeeping Genes'!$C22,Calculations!$C$4:$M$99,10,0))</f>
        <v/>
      </c>
      <c r="AI23" s="20" t="str">
        <f>IF(ISERROR(VLOOKUP('Choose Housekeeping Genes'!$C22,Calculations!$C$4:$M$99,11,0)),"",VLOOKUP('Choose Housekeeping Genes'!$C22,Calculations!$C$4:$M$99,11,0))</f>
        <v/>
      </c>
      <c r="AJ23" s="20" t="str">
        <f>IF(ISERROR(VLOOKUP('Choose Housekeeping Genes'!$C22,Calculations!$C$4:$Y$99,14,0)),"",VLOOKUP('Choose Housekeeping Genes'!$C22,Calculations!$C$4:$Y$99,14,0))</f>
        <v/>
      </c>
      <c r="AK23" s="20" t="str">
        <f>IF(ISERROR(VLOOKUP('Choose Housekeeping Genes'!$C22,Calculations!$C$4:$Y$99,15,0)),"",VLOOKUP('Choose Housekeeping Genes'!$C22,Calculations!$C$4:$Y$99,15,0))</f>
        <v/>
      </c>
      <c r="AL23" s="20" t="str">
        <f>IF(ISERROR(VLOOKUP('Choose Housekeeping Genes'!$C22,Calculations!$C$4:$Y$99,16,0)),"",VLOOKUP('Choose Housekeeping Genes'!$C22,Calculations!$C$4:$Y$99,16,0))</f>
        <v/>
      </c>
      <c r="AM23" s="20" t="str">
        <f>IF(ISERROR(VLOOKUP('Choose Housekeeping Genes'!$C22,Calculations!$C$4:$Y$99,17,0)),"",VLOOKUP('Choose Housekeeping Genes'!$C22,Calculations!$C$4:$Y$99,17,0))</f>
        <v/>
      </c>
      <c r="AN23" s="20" t="str">
        <f>IF(ISERROR(VLOOKUP('Choose Housekeeping Genes'!$C22,Calculations!$C$4:$Y$99,18,0)),"",VLOOKUP('Choose Housekeeping Genes'!$C22,Calculations!$C$4:$Y$99,18,0))</f>
        <v/>
      </c>
      <c r="AO23" s="20" t="str">
        <f>IF(ISERROR(VLOOKUP('Choose Housekeeping Genes'!$C22,Calculations!$C$4:$Y$99,19,0)),"",VLOOKUP('Choose Housekeeping Genes'!$C22,Calculations!$C$4:$Y$99,19,0))</f>
        <v/>
      </c>
      <c r="AP23" s="20" t="str">
        <f>IF(ISERROR(VLOOKUP('Choose Housekeeping Genes'!$C22,Calculations!$C$4:$Y$99,20,0)),"",VLOOKUP('Choose Housekeeping Genes'!$C22,Calculations!$C$4:$Y$99,20,0))</f>
        <v/>
      </c>
      <c r="AQ23" s="20" t="str">
        <f>IF(ISERROR(VLOOKUP('Choose Housekeeping Genes'!$C22,Calculations!$C$4:$Y$99,21,0)),"",VLOOKUP('Choose Housekeeping Genes'!$C22,Calculations!$C$4:$Y$99,21,0))</f>
        <v/>
      </c>
      <c r="AR23" s="20" t="str">
        <f>IF(ISERROR(VLOOKUP('Choose Housekeeping Genes'!$C22,Calculations!$C$4:$Y$99,22,0)),"",VLOOKUP('Choose Housekeeping Genes'!$C22,Calculations!$C$4:$Y$99,22,0))</f>
        <v/>
      </c>
      <c r="AS23" s="20" t="str">
        <f>IF(ISERROR(VLOOKUP('Choose Housekeeping Genes'!$C22,Calculations!$C$4:$Y$99,23,0)),"",VLOOKUP('Choose Housekeeping Genes'!$C22,Calculations!$C$4:$Y$99,23,0))</f>
        <v/>
      </c>
      <c r="AT23" s="34" t="str">
        <f t="shared" si="0"/>
        <v/>
      </c>
      <c r="AU23" s="34" t="str">
        <f t="shared" si="1"/>
        <v/>
      </c>
      <c r="AV23" s="34" t="str">
        <f t="shared" si="2"/>
        <v/>
      </c>
      <c r="AW23" s="34" t="str">
        <f t="shared" si="3"/>
        <v/>
      </c>
      <c r="AX23" s="34" t="str">
        <f t="shared" si="4"/>
        <v/>
      </c>
      <c r="AY23" s="34" t="str">
        <f t="shared" si="5"/>
        <v/>
      </c>
      <c r="AZ23" s="34" t="str">
        <f t="shared" si="6"/>
        <v/>
      </c>
      <c r="BA23" s="34" t="str">
        <f t="shared" si="7"/>
        <v/>
      </c>
      <c r="BB23" s="34" t="str">
        <f t="shared" si="8"/>
        <v/>
      </c>
      <c r="BC23" s="34" t="str">
        <f t="shared" si="9"/>
        <v/>
      </c>
      <c r="BD23" s="34" t="str">
        <f t="shared" si="10"/>
        <v/>
      </c>
      <c r="BE23" s="34" t="str">
        <f t="shared" si="11"/>
        <v/>
      </c>
      <c r="BF23" s="34" t="str">
        <f t="shared" si="12"/>
        <v/>
      </c>
      <c r="BG23" s="34" t="str">
        <f t="shared" si="13"/>
        <v/>
      </c>
      <c r="BH23" s="34" t="str">
        <f t="shared" si="14"/>
        <v/>
      </c>
      <c r="BI23" s="34" t="str">
        <f t="shared" si="15"/>
        <v/>
      </c>
      <c r="BJ23" s="34" t="str">
        <f t="shared" si="16"/>
        <v/>
      </c>
      <c r="BK23" s="34" t="str">
        <f t="shared" si="17"/>
        <v/>
      </c>
      <c r="BL23" s="34" t="str">
        <f t="shared" si="18"/>
        <v/>
      </c>
      <c r="BM23" s="34" t="str">
        <f t="shared" si="19"/>
        <v/>
      </c>
      <c r="BN23" s="36" t="e">
        <f t="shared" si="21"/>
        <v>#DIV/0!</v>
      </c>
      <c r="BO23" s="36" t="e">
        <f t="shared" si="22"/>
        <v>#DIV/0!</v>
      </c>
      <c r="BP23" s="37" t="str">
        <f t="shared" si="23"/>
        <v/>
      </c>
      <c r="BQ23" s="37" t="str">
        <f t="shared" si="24"/>
        <v/>
      </c>
      <c r="BR23" s="37" t="str">
        <f t="shared" si="25"/>
        <v/>
      </c>
      <c r="BS23" s="37" t="str">
        <f t="shared" si="26"/>
        <v/>
      </c>
      <c r="BT23" s="37" t="str">
        <f t="shared" si="27"/>
        <v/>
      </c>
      <c r="BU23" s="37" t="str">
        <f t="shared" si="28"/>
        <v/>
      </c>
      <c r="BV23" s="37" t="str">
        <f t="shared" si="29"/>
        <v/>
      </c>
      <c r="BW23" s="37" t="str">
        <f t="shared" si="30"/>
        <v/>
      </c>
      <c r="BX23" s="37" t="str">
        <f t="shared" si="31"/>
        <v/>
      </c>
      <c r="BY23" s="37" t="str">
        <f t="shared" si="32"/>
        <v/>
      </c>
      <c r="BZ23" s="37" t="str">
        <f t="shared" si="33"/>
        <v/>
      </c>
      <c r="CA23" s="37" t="str">
        <f t="shared" si="34"/>
        <v/>
      </c>
      <c r="CB23" s="37" t="str">
        <f t="shared" si="35"/>
        <v/>
      </c>
      <c r="CC23" s="37" t="str">
        <f t="shared" si="36"/>
        <v/>
      </c>
      <c r="CD23" s="37" t="str">
        <f t="shared" si="37"/>
        <v/>
      </c>
      <c r="CE23" s="37" t="str">
        <f t="shared" si="38"/>
        <v/>
      </c>
      <c r="CF23" s="37" t="str">
        <f t="shared" si="39"/>
        <v/>
      </c>
      <c r="CG23" s="37" t="str">
        <f t="shared" si="40"/>
        <v/>
      </c>
      <c r="CH23" s="37" t="str">
        <f t="shared" si="41"/>
        <v/>
      </c>
      <c r="CI23" s="37" t="str">
        <f t="shared" si="42"/>
        <v/>
      </c>
    </row>
    <row r="24" spans="1:87" ht="12.75" customHeight="1">
      <c r="A24" s="16"/>
      <c r="B24" s="14" t="str">
        <f>'Gene Table'!D23</f>
        <v>MIMAT0000076</v>
      </c>
      <c r="C24" s="14" t="s">
        <v>89</v>
      </c>
      <c r="D24" s="15" t="str">
        <f>IF(SUM('Test Sample Data'!D$3:D$98)&gt;10,IF(AND(ISNUMBER('Test Sample Data'!D23),'Test Sample Data'!D23&lt;$B$1,'Test Sample Data'!D23&gt;0),'Test Sample Data'!D23,$B$1),"")</f>
        <v/>
      </c>
      <c r="E24" s="15" t="str">
        <f>IF(SUM('Test Sample Data'!E$3:E$98)&gt;10,IF(AND(ISNUMBER('Test Sample Data'!E23),'Test Sample Data'!E23&lt;$B$1,'Test Sample Data'!E23&gt;0),'Test Sample Data'!E23,$B$1),"")</f>
        <v/>
      </c>
      <c r="F24" s="15" t="str">
        <f>IF(SUM('Test Sample Data'!F$3:F$98)&gt;10,IF(AND(ISNUMBER('Test Sample Data'!F23),'Test Sample Data'!F23&lt;$B$1,'Test Sample Data'!F23&gt;0),'Test Sample Data'!F23,$B$1),"")</f>
        <v/>
      </c>
      <c r="G24" s="15" t="str">
        <f>IF(SUM('Test Sample Data'!G$3:G$98)&gt;10,IF(AND(ISNUMBER('Test Sample Data'!G23),'Test Sample Data'!G23&lt;$B$1,'Test Sample Data'!G23&gt;0),'Test Sample Data'!G23,$B$1),"")</f>
        <v/>
      </c>
      <c r="H24" s="15" t="str">
        <f>IF(SUM('Test Sample Data'!H$3:H$98)&gt;10,IF(AND(ISNUMBER('Test Sample Data'!H23),'Test Sample Data'!H23&lt;$B$1,'Test Sample Data'!H23&gt;0),'Test Sample Data'!H23,$B$1),"")</f>
        <v/>
      </c>
      <c r="I24" s="15" t="str">
        <f>IF(SUM('Test Sample Data'!I$3:I$98)&gt;10,IF(AND(ISNUMBER('Test Sample Data'!I23),'Test Sample Data'!I23&lt;$B$1,'Test Sample Data'!I23&gt;0),'Test Sample Data'!I23,$B$1),"")</f>
        <v/>
      </c>
      <c r="J24" s="15" t="str">
        <f>IF(SUM('Test Sample Data'!J$3:J$98)&gt;10,IF(AND(ISNUMBER('Test Sample Data'!J23),'Test Sample Data'!J23&lt;$B$1,'Test Sample Data'!J23&gt;0),'Test Sample Data'!J23,$B$1),"")</f>
        <v/>
      </c>
      <c r="K24" s="15" t="str">
        <f>IF(SUM('Test Sample Data'!K$3:K$98)&gt;10,IF(AND(ISNUMBER('Test Sample Data'!K23),'Test Sample Data'!K23&lt;$B$1,'Test Sample Data'!K23&gt;0),'Test Sample Data'!K23,$B$1),"")</f>
        <v/>
      </c>
      <c r="L24" s="15" t="str">
        <f>IF(SUM('Test Sample Data'!L$3:L$98)&gt;10,IF(AND(ISNUMBER('Test Sample Data'!L23),'Test Sample Data'!L23&lt;$B$1,'Test Sample Data'!L23&gt;0),'Test Sample Data'!L23,$B$1),"")</f>
        <v/>
      </c>
      <c r="M24" s="15" t="str">
        <f>IF(SUM('Test Sample Data'!M$3:M$98)&gt;10,IF(AND(ISNUMBER('Test Sample Data'!M23),'Test Sample Data'!M23&lt;$B$1,'Test Sample Data'!M23&gt;0),'Test Sample Data'!M23,$B$1),"")</f>
        <v/>
      </c>
      <c r="N24" s="15" t="str">
        <f>'Gene Table'!D23</f>
        <v>MIMAT0000076</v>
      </c>
      <c r="O24" s="14" t="s">
        <v>89</v>
      </c>
      <c r="P24" s="15" t="str">
        <f>IF(SUM('Control Sample Data'!D$3:D$98)&gt;10,IF(AND(ISNUMBER('Control Sample Data'!D23),'Control Sample Data'!D23&lt;$B$1,'Control Sample Data'!D23&gt;0),'Control Sample Data'!D23,$B$1),"")</f>
        <v/>
      </c>
      <c r="Q24" s="15" t="str">
        <f>IF(SUM('Control Sample Data'!E$3:E$98)&gt;10,IF(AND(ISNUMBER('Control Sample Data'!E23),'Control Sample Data'!E23&lt;$B$1,'Control Sample Data'!E23&gt;0),'Control Sample Data'!E23,$B$1),"")</f>
        <v/>
      </c>
      <c r="R24" s="15" t="str">
        <f>IF(SUM('Control Sample Data'!F$3:F$98)&gt;10,IF(AND(ISNUMBER('Control Sample Data'!F23),'Control Sample Data'!F23&lt;$B$1,'Control Sample Data'!F23&gt;0),'Control Sample Data'!F23,$B$1),"")</f>
        <v/>
      </c>
      <c r="S24" s="15" t="str">
        <f>IF(SUM('Control Sample Data'!G$3:G$98)&gt;10,IF(AND(ISNUMBER('Control Sample Data'!G23),'Control Sample Data'!G23&lt;$B$1,'Control Sample Data'!G23&gt;0),'Control Sample Data'!G23,$B$1),"")</f>
        <v/>
      </c>
      <c r="T24" s="15" t="str">
        <f>IF(SUM('Control Sample Data'!H$3:H$98)&gt;10,IF(AND(ISNUMBER('Control Sample Data'!H23),'Control Sample Data'!H23&lt;$B$1,'Control Sample Data'!H23&gt;0),'Control Sample Data'!H23,$B$1),"")</f>
        <v/>
      </c>
      <c r="U24" s="15" t="str">
        <f>IF(SUM('Control Sample Data'!I$3:I$98)&gt;10,IF(AND(ISNUMBER('Control Sample Data'!I23),'Control Sample Data'!I23&lt;$B$1,'Control Sample Data'!I23&gt;0),'Control Sample Data'!I23,$B$1),"")</f>
        <v/>
      </c>
      <c r="V24" s="15" t="str">
        <f>IF(SUM('Control Sample Data'!J$3:J$98)&gt;10,IF(AND(ISNUMBER('Control Sample Data'!J23),'Control Sample Data'!J23&lt;$B$1,'Control Sample Data'!J23&gt;0),'Control Sample Data'!J23,$B$1),"")</f>
        <v/>
      </c>
      <c r="W24" s="15" t="str">
        <f>IF(SUM('Control Sample Data'!K$3:K$98)&gt;10,IF(AND(ISNUMBER('Control Sample Data'!K23),'Control Sample Data'!K23&lt;$B$1,'Control Sample Data'!K23&gt;0),'Control Sample Data'!K23,$B$1),"")</f>
        <v/>
      </c>
      <c r="X24" s="15" t="str">
        <f>IF(SUM('Control Sample Data'!L$3:L$98)&gt;10,IF(AND(ISNUMBER('Control Sample Data'!L23),'Control Sample Data'!L23&lt;$B$1,'Control Sample Data'!L23&gt;0),'Control Sample Data'!L23,$B$1),"")</f>
        <v/>
      </c>
      <c r="Y24" s="15" t="str">
        <f>IF(SUM('Control Sample Data'!M$3:M$98)&gt;10,IF(AND(ISNUMBER('Control Sample Data'!M23),'Control Sample Data'!M23&lt;$B$1,'Control Sample Data'!M23&gt;0),'Control Sample Data'!M23,$B$1),"")</f>
        <v/>
      </c>
      <c r="Z24" s="21" t="s">
        <v>709</v>
      </c>
      <c r="AA24" s="21"/>
      <c r="AB24" s="21"/>
      <c r="AC24" s="21"/>
      <c r="AD24" s="21"/>
      <c r="AE24" s="21"/>
      <c r="AF24" s="21"/>
      <c r="AG24" s="21"/>
      <c r="AH24" s="21"/>
      <c r="AI24" s="21"/>
      <c r="AJ24" s="23"/>
      <c r="AK24" s="23"/>
      <c r="AL24" s="23"/>
      <c r="AM24" s="23"/>
      <c r="AN24" s="23"/>
      <c r="AO24" s="23"/>
      <c r="AP24" s="23"/>
      <c r="AQ24" s="23"/>
      <c r="AR24" s="23"/>
      <c r="AS24" s="23"/>
      <c r="AT24" s="34" t="str">
        <f t="shared" si="0"/>
        <v/>
      </c>
      <c r="AU24" s="34" t="str">
        <f t="shared" si="1"/>
        <v/>
      </c>
      <c r="AV24" s="34" t="str">
        <f t="shared" si="2"/>
        <v/>
      </c>
      <c r="AW24" s="34" t="str">
        <f t="shared" si="3"/>
        <v/>
      </c>
      <c r="AX24" s="34" t="str">
        <f t="shared" si="4"/>
        <v/>
      </c>
      <c r="AY24" s="34" t="str">
        <f t="shared" si="5"/>
        <v/>
      </c>
      <c r="AZ24" s="34" t="str">
        <f t="shared" si="6"/>
        <v/>
      </c>
      <c r="BA24" s="34" t="str">
        <f t="shared" si="7"/>
        <v/>
      </c>
      <c r="BB24" s="34" t="str">
        <f t="shared" si="8"/>
        <v/>
      </c>
      <c r="BC24" s="34" t="str">
        <f t="shared" si="9"/>
        <v/>
      </c>
      <c r="BD24" s="34" t="str">
        <f t="shared" si="10"/>
        <v/>
      </c>
      <c r="BE24" s="34" t="str">
        <f t="shared" si="11"/>
        <v/>
      </c>
      <c r="BF24" s="34" t="str">
        <f t="shared" si="12"/>
        <v/>
      </c>
      <c r="BG24" s="34" t="str">
        <f t="shared" si="13"/>
        <v/>
      </c>
      <c r="BH24" s="34" t="str">
        <f t="shared" si="14"/>
        <v/>
      </c>
      <c r="BI24" s="34" t="str">
        <f t="shared" si="15"/>
        <v/>
      </c>
      <c r="BJ24" s="34" t="str">
        <f t="shared" si="16"/>
        <v/>
      </c>
      <c r="BK24" s="34" t="str">
        <f t="shared" si="17"/>
        <v/>
      </c>
      <c r="BL24" s="34" t="str">
        <f t="shared" si="18"/>
        <v/>
      </c>
      <c r="BM24" s="34" t="str">
        <f t="shared" si="19"/>
        <v/>
      </c>
      <c r="BN24" s="36" t="e">
        <f t="shared" si="21"/>
        <v>#DIV/0!</v>
      </c>
      <c r="BO24" s="36" t="e">
        <f t="shared" si="22"/>
        <v>#DIV/0!</v>
      </c>
      <c r="BP24" s="37" t="str">
        <f t="shared" si="23"/>
        <v/>
      </c>
      <c r="BQ24" s="37" t="str">
        <f t="shared" si="24"/>
        <v/>
      </c>
      <c r="BR24" s="37" t="str">
        <f t="shared" si="25"/>
        <v/>
      </c>
      <c r="BS24" s="37" t="str">
        <f t="shared" si="26"/>
        <v/>
      </c>
      <c r="BT24" s="37" t="str">
        <f t="shared" si="27"/>
        <v/>
      </c>
      <c r="BU24" s="37" t="str">
        <f t="shared" si="28"/>
        <v/>
      </c>
      <c r="BV24" s="37" t="str">
        <f t="shared" si="29"/>
        <v/>
      </c>
      <c r="BW24" s="37" t="str">
        <f t="shared" si="30"/>
        <v/>
      </c>
      <c r="BX24" s="37" t="str">
        <f t="shared" si="31"/>
        <v/>
      </c>
      <c r="BY24" s="37" t="str">
        <f t="shared" si="32"/>
        <v/>
      </c>
      <c r="BZ24" s="37" t="str">
        <f t="shared" si="33"/>
        <v/>
      </c>
      <c r="CA24" s="37" t="str">
        <f t="shared" si="34"/>
        <v/>
      </c>
      <c r="CB24" s="37" t="str">
        <f t="shared" si="35"/>
        <v/>
      </c>
      <c r="CC24" s="37" t="str">
        <f t="shared" si="36"/>
        <v/>
      </c>
      <c r="CD24" s="37" t="str">
        <f t="shared" si="37"/>
        <v/>
      </c>
      <c r="CE24" s="37" t="str">
        <f t="shared" si="38"/>
        <v/>
      </c>
      <c r="CF24" s="37" t="str">
        <f t="shared" si="39"/>
        <v/>
      </c>
      <c r="CG24" s="37" t="str">
        <f t="shared" si="40"/>
        <v/>
      </c>
      <c r="CH24" s="37" t="str">
        <f t="shared" si="41"/>
        <v/>
      </c>
      <c r="CI24" s="37" t="str">
        <f t="shared" si="42"/>
        <v/>
      </c>
    </row>
    <row r="25" spans="1:87" ht="12.75" customHeight="1">
      <c r="A25" s="16"/>
      <c r="B25" s="14" t="str">
        <f>'Gene Table'!D24</f>
        <v>MIMAT0000267</v>
      </c>
      <c r="C25" s="14" t="s">
        <v>93</v>
      </c>
      <c r="D25" s="15" t="str">
        <f>IF(SUM('Test Sample Data'!D$3:D$98)&gt;10,IF(AND(ISNUMBER('Test Sample Data'!D24),'Test Sample Data'!D24&lt;$B$1,'Test Sample Data'!D24&gt;0),'Test Sample Data'!D24,$B$1),"")</f>
        <v/>
      </c>
      <c r="E25" s="15" t="str">
        <f>IF(SUM('Test Sample Data'!E$3:E$98)&gt;10,IF(AND(ISNUMBER('Test Sample Data'!E24),'Test Sample Data'!E24&lt;$B$1,'Test Sample Data'!E24&gt;0),'Test Sample Data'!E24,$B$1),"")</f>
        <v/>
      </c>
      <c r="F25" s="15" t="str">
        <f>IF(SUM('Test Sample Data'!F$3:F$98)&gt;10,IF(AND(ISNUMBER('Test Sample Data'!F24),'Test Sample Data'!F24&lt;$B$1,'Test Sample Data'!F24&gt;0),'Test Sample Data'!F24,$B$1),"")</f>
        <v/>
      </c>
      <c r="G25" s="15" t="str">
        <f>IF(SUM('Test Sample Data'!G$3:G$98)&gt;10,IF(AND(ISNUMBER('Test Sample Data'!G24),'Test Sample Data'!G24&lt;$B$1,'Test Sample Data'!G24&gt;0),'Test Sample Data'!G24,$B$1),"")</f>
        <v/>
      </c>
      <c r="H25" s="15" t="str">
        <f>IF(SUM('Test Sample Data'!H$3:H$98)&gt;10,IF(AND(ISNUMBER('Test Sample Data'!H24),'Test Sample Data'!H24&lt;$B$1,'Test Sample Data'!H24&gt;0),'Test Sample Data'!H24,$B$1),"")</f>
        <v/>
      </c>
      <c r="I25" s="15" t="str">
        <f>IF(SUM('Test Sample Data'!I$3:I$98)&gt;10,IF(AND(ISNUMBER('Test Sample Data'!I24),'Test Sample Data'!I24&lt;$B$1,'Test Sample Data'!I24&gt;0),'Test Sample Data'!I24,$B$1),"")</f>
        <v/>
      </c>
      <c r="J25" s="15" t="str">
        <f>IF(SUM('Test Sample Data'!J$3:J$98)&gt;10,IF(AND(ISNUMBER('Test Sample Data'!J24),'Test Sample Data'!J24&lt;$B$1,'Test Sample Data'!J24&gt;0),'Test Sample Data'!J24,$B$1),"")</f>
        <v/>
      </c>
      <c r="K25" s="15" t="str">
        <f>IF(SUM('Test Sample Data'!K$3:K$98)&gt;10,IF(AND(ISNUMBER('Test Sample Data'!K24),'Test Sample Data'!K24&lt;$B$1,'Test Sample Data'!K24&gt;0),'Test Sample Data'!K24,$B$1),"")</f>
        <v/>
      </c>
      <c r="L25" s="15" t="str">
        <f>IF(SUM('Test Sample Data'!L$3:L$98)&gt;10,IF(AND(ISNUMBER('Test Sample Data'!L24),'Test Sample Data'!L24&lt;$B$1,'Test Sample Data'!L24&gt;0),'Test Sample Data'!L24,$B$1),"")</f>
        <v/>
      </c>
      <c r="M25" s="15" t="str">
        <f>IF(SUM('Test Sample Data'!M$3:M$98)&gt;10,IF(AND(ISNUMBER('Test Sample Data'!M24),'Test Sample Data'!M24&lt;$B$1,'Test Sample Data'!M24&gt;0),'Test Sample Data'!M24,$B$1),"")</f>
        <v/>
      </c>
      <c r="N25" s="15" t="str">
        <f>'Gene Table'!D24</f>
        <v>MIMAT0000267</v>
      </c>
      <c r="O25" s="14" t="s">
        <v>93</v>
      </c>
      <c r="P25" s="15" t="str">
        <f>IF(SUM('Control Sample Data'!D$3:D$98)&gt;10,IF(AND(ISNUMBER('Control Sample Data'!D24),'Control Sample Data'!D24&lt;$B$1,'Control Sample Data'!D24&gt;0),'Control Sample Data'!D24,$B$1),"")</f>
        <v/>
      </c>
      <c r="Q25" s="15" t="str">
        <f>IF(SUM('Control Sample Data'!E$3:E$98)&gt;10,IF(AND(ISNUMBER('Control Sample Data'!E24),'Control Sample Data'!E24&lt;$B$1,'Control Sample Data'!E24&gt;0),'Control Sample Data'!E24,$B$1),"")</f>
        <v/>
      </c>
      <c r="R25" s="15" t="str">
        <f>IF(SUM('Control Sample Data'!F$3:F$98)&gt;10,IF(AND(ISNUMBER('Control Sample Data'!F24),'Control Sample Data'!F24&lt;$B$1,'Control Sample Data'!F24&gt;0),'Control Sample Data'!F24,$B$1),"")</f>
        <v/>
      </c>
      <c r="S25" s="15" t="str">
        <f>IF(SUM('Control Sample Data'!G$3:G$98)&gt;10,IF(AND(ISNUMBER('Control Sample Data'!G24),'Control Sample Data'!G24&lt;$B$1,'Control Sample Data'!G24&gt;0),'Control Sample Data'!G24,$B$1),"")</f>
        <v/>
      </c>
      <c r="T25" s="15" t="str">
        <f>IF(SUM('Control Sample Data'!H$3:H$98)&gt;10,IF(AND(ISNUMBER('Control Sample Data'!H24),'Control Sample Data'!H24&lt;$B$1,'Control Sample Data'!H24&gt;0),'Control Sample Data'!H24,$B$1),"")</f>
        <v/>
      </c>
      <c r="U25" s="15" t="str">
        <f>IF(SUM('Control Sample Data'!I$3:I$98)&gt;10,IF(AND(ISNUMBER('Control Sample Data'!I24),'Control Sample Data'!I24&lt;$B$1,'Control Sample Data'!I24&gt;0),'Control Sample Data'!I24,$B$1),"")</f>
        <v/>
      </c>
      <c r="V25" s="15" t="str">
        <f>IF(SUM('Control Sample Data'!J$3:J$98)&gt;10,IF(AND(ISNUMBER('Control Sample Data'!J24),'Control Sample Data'!J24&lt;$B$1,'Control Sample Data'!J24&gt;0),'Control Sample Data'!J24,$B$1),"")</f>
        <v/>
      </c>
      <c r="W25" s="15" t="str">
        <f>IF(SUM('Control Sample Data'!K$3:K$98)&gt;10,IF(AND(ISNUMBER('Control Sample Data'!K24),'Control Sample Data'!K24&lt;$B$1,'Control Sample Data'!K24&gt;0),'Control Sample Data'!K24,$B$1),"")</f>
        <v/>
      </c>
      <c r="X25" s="15" t="str">
        <f>IF(SUM('Control Sample Data'!L$3:L$98)&gt;10,IF(AND(ISNUMBER('Control Sample Data'!L24),'Control Sample Data'!L24&lt;$B$1,'Control Sample Data'!L24&gt;0),'Control Sample Data'!L24,$B$1),"")</f>
        <v/>
      </c>
      <c r="Y25" s="15" t="str">
        <f>IF(SUM('Control Sample Data'!M$3:M$98)&gt;10,IF(AND(ISNUMBER('Control Sample Data'!M24),'Control Sample Data'!M24&lt;$B$1,'Control Sample Data'!M24&gt;0),'Control Sample Data'!M24,$B$1),"")</f>
        <v/>
      </c>
      <c r="Z25" s="22" t="s">
        <v>710</v>
      </c>
      <c r="AA25" s="23"/>
      <c r="AB25" s="23"/>
      <c r="AC25" s="23"/>
      <c r="AD25" s="23"/>
      <c r="AE25" s="23"/>
      <c r="AF25" s="23"/>
      <c r="AG25" s="23"/>
      <c r="AH25" s="23"/>
      <c r="AI25" s="23"/>
      <c r="AJ25" s="22" t="s">
        <v>710</v>
      </c>
      <c r="AK25" s="23"/>
      <c r="AL25" s="23"/>
      <c r="AM25" s="23"/>
      <c r="AN25" s="23"/>
      <c r="AO25" s="23"/>
      <c r="AP25" s="23"/>
      <c r="AQ25" s="23"/>
      <c r="AR25" s="23"/>
      <c r="AS25" s="23"/>
      <c r="AT25" s="34" t="str">
        <f t="shared" si="0"/>
        <v/>
      </c>
      <c r="AU25" s="34" t="str">
        <f t="shared" si="1"/>
        <v/>
      </c>
      <c r="AV25" s="34" t="str">
        <f t="shared" si="2"/>
        <v/>
      </c>
      <c r="AW25" s="34" t="str">
        <f t="shared" si="3"/>
        <v/>
      </c>
      <c r="AX25" s="34" t="str">
        <f t="shared" si="4"/>
        <v/>
      </c>
      <c r="AY25" s="34" t="str">
        <f t="shared" si="5"/>
        <v/>
      </c>
      <c r="AZ25" s="34" t="str">
        <f t="shared" si="6"/>
        <v/>
      </c>
      <c r="BA25" s="34" t="str">
        <f t="shared" si="7"/>
        <v/>
      </c>
      <c r="BB25" s="34" t="str">
        <f t="shared" si="8"/>
        <v/>
      </c>
      <c r="BC25" s="34" t="str">
        <f t="shared" si="9"/>
        <v/>
      </c>
      <c r="BD25" s="34" t="str">
        <f t="shared" si="10"/>
        <v/>
      </c>
      <c r="BE25" s="34" t="str">
        <f t="shared" si="11"/>
        <v/>
      </c>
      <c r="BF25" s="34" t="str">
        <f t="shared" si="12"/>
        <v/>
      </c>
      <c r="BG25" s="34" t="str">
        <f t="shared" si="13"/>
        <v/>
      </c>
      <c r="BH25" s="34" t="str">
        <f t="shared" si="14"/>
        <v/>
      </c>
      <c r="BI25" s="34" t="str">
        <f t="shared" si="15"/>
        <v/>
      </c>
      <c r="BJ25" s="34" t="str">
        <f t="shared" si="16"/>
        <v/>
      </c>
      <c r="BK25" s="34" t="str">
        <f t="shared" si="17"/>
        <v/>
      </c>
      <c r="BL25" s="34" t="str">
        <f t="shared" si="18"/>
        <v/>
      </c>
      <c r="BM25" s="34" t="str">
        <f t="shared" si="19"/>
        <v/>
      </c>
      <c r="BN25" s="36" t="e">
        <f t="shared" si="21"/>
        <v>#DIV/0!</v>
      </c>
      <c r="BO25" s="36" t="e">
        <f t="shared" si="22"/>
        <v>#DIV/0!</v>
      </c>
      <c r="BP25" s="37" t="str">
        <f t="shared" si="23"/>
        <v/>
      </c>
      <c r="BQ25" s="37" t="str">
        <f t="shared" si="24"/>
        <v/>
      </c>
      <c r="BR25" s="37" t="str">
        <f t="shared" si="25"/>
        <v/>
      </c>
      <c r="BS25" s="37" t="str">
        <f t="shared" si="26"/>
        <v/>
      </c>
      <c r="BT25" s="37" t="str">
        <f t="shared" si="27"/>
        <v/>
      </c>
      <c r="BU25" s="37" t="str">
        <f t="shared" si="28"/>
        <v/>
      </c>
      <c r="BV25" s="37" t="str">
        <f t="shared" si="29"/>
        <v/>
      </c>
      <c r="BW25" s="37" t="str">
        <f t="shared" si="30"/>
        <v/>
      </c>
      <c r="BX25" s="37" t="str">
        <f t="shared" si="31"/>
        <v/>
      </c>
      <c r="BY25" s="37" t="str">
        <f t="shared" si="32"/>
        <v/>
      </c>
      <c r="BZ25" s="37" t="str">
        <f t="shared" si="33"/>
        <v/>
      </c>
      <c r="CA25" s="37" t="str">
        <f t="shared" si="34"/>
        <v/>
      </c>
      <c r="CB25" s="37" t="str">
        <f t="shared" si="35"/>
        <v/>
      </c>
      <c r="CC25" s="37" t="str">
        <f t="shared" si="36"/>
        <v/>
      </c>
      <c r="CD25" s="37" t="str">
        <f t="shared" si="37"/>
        <v/>
      </c>
      <c r="CE25" s="37" t="str">
        <f t="shared" si="38"/>
        <v/>
      </c>
      <c r="CF25" s="37" t="str">
        <f t="shared" si="39"/>
        <v/>
      </c>
      <c r="CG25" s="37" t="str">
        <f t="shared" si="40"/>
        <v/>
      </c>
      <c r="CH25" s="37" t="str">
        <f t="shared" si="41"/>
        <v/>
      </c>
      <c r="CI25" s="37" t="str">
        <f t="shared" si="42"/>
        <v/>
      </c>
    </row>
    <row r="26" spans="1:87" ht="12.75" customHeight="1">
      <c r="A26" s="16"/>
      <c r="B26" s="14" t="str">
        <f>'Gene Table'!D25</f>
        <v>MIMAT0000269</v>
      </c>
      <c r="C26" s="14" t="s">
        <v>97</v>
      </c>
      <c r="D26" s="15" t="str">
        <f>IF(SUM('Test Sample Data'!D$3:D$98)&gt;10,IF(AND(ISNUMBER('Test Sample Data'!D25),'Test Sample Data'!D25&lt;$B$1,'Test Sample Data'!D25&gt;0),'Test Sample Data'!D25,$B$1),"")</f>
        <v/>
      </c>
      <c r="E26" s="15" t="str">
        <f>IF(SUM('Test Sample Data'!E$3:E$98)&gt;10,IF(AND(ISNUMBER('Test Sample Data'!E25),'Test Sample Data'!E25&lt;$B$1,'Test Sample Data'!E25&gt;0),'Test Sample Data'!E25,$B$1),"")</f>
        <v/>
      </c>
      <c r="F26" s="15" t="str">
        <f>IF(SUM('Test Sample Data'!F$3:F$98)&gt;10,IF(AND(ISNUMBER('Test Sample Data'!F25),'Test Sample Data'!F25&lt;$B$1,'Test Sample Data'!F25&gt;0),'Test Sample Data'!F25,$B$1),"")</f>
        <v/>
      </c>
      <c r="G26" s="15" t="str">
        <f>IF(SUM('Test Sample Data'!G$3:G$98)&gt;10,IF(AND(ISNUMBER('Test Sample Data'!G25),'Test Sample Data'!G25&lt;$B$1,'Test Sample Data'!G25&gt;0),'Test Sample Data'!G25,$B$1),"")</f>
        <v/>
      </c>
      <c r="H26" s="15" t="str">
        <f>IF(SUM('Test Sample Data'!H$3:H$98)&gt;10,IF(AND(ISNUMBER('Test Sample Data'!H25),'Test Sample Data'!H25&lt;$B$1,'Test Sample Data'!H25&gt;0),'Test Sample Data'!H25,$B$1),"")</f>
        <v/>
      </c>
      <c r="I26" s="15" t="str">
        <f>IF(SUM('Test Sample Data'!I$3:I$98)&gt;10,IF(AND(ISNUMBER('Test Sample Data'!I25),'Test Sample Data'!I25&lt;$B$1,'Test Sample Data'!I25&gt;0),'Test Sample Data'!I25,$B$1),"")</f>
        <v/>
      </c>
      <c r="J26" s="15" t="str">
        <f>IF(SUM('Test Sample Data'!J$3:J$98)&gt;10,IF(AND(ISNUMBER('Test Sample Data'!J25),'Test Sample Data'!J25&lt;$B$1,'Test Sample Data'!J25&gt;0),'Test Sample Data'!J25,$B$1),"")</f>
        <v/>
      </c>
      <c r="K26" s="15" t="str">
        <f>IF(SUM('Test Sample Data'!K$3:K$98)&gt;10,IF(AND(ISNUMBER('Test Sample Data'!K25),'Test Sample Data'!K25&lt;$B$1,'Test Sample Data'!K25&gt;0),'Test Sample Data'!K25,$B$1),"")</f>
        <v/>
      </c>
      <c r="L26" s="15" t="str">
        <f>IF(SUM('Test Sample Data'!L$3:L$98)&gt;10,IF(AND(ISNUMBER('Test Sample Data'!L25),'Test Sample Data'!L25&lt;$B$1,'Test Sample Data'!L25&gt;0),'Test Sample Data'!L25,$B$1),"")</f>
        <v/>
      </c>
      <c r="M26" s="15" t="str">
        <f>IF(SUM('Test Sample Data'!M$3:M$98)&gt;10,IF(AND(ISNUMBER('Test Sample Data'!M25),'Test Sample Data'!M25&lt;$B$1,'Test Sample Data'!M25&gt;0),'Test Sample Data'!M25,$B$1),"")</f>
        <v/>
      </c>
      <c r="N26" s="15" t="str">
        <f>'Gene Table'!D25</f>
        <v>MIMAT0000269</v>
      </c>
      <c r="O26" s="14" t="s">
        <v>97</v>
      </c>
      <c r="P26" s="15" t="str">
        <f>IF(SUM('Control Sample Data'!D$3:D$98)&gt;10,IF(AND(ISNUMBER('Control Sample Data'!D25),'Control Sample Data'!D25&lt;$B$1,'Control Sample Data'!D25&gt;0),'Control Sample Data'!D25,$B$1),"")</f>
        <v/>
      </c>
      <c r="Q26" s="15" t="str">
        <f>IF(SUM('Control Sample Data'!E$3:E$98)&gt;10,IF(AND(ISNUMBER('Control Sample Data'!E25),'Control Sample Data'!E25&lt;$B$1,'Control Sample Data'!E25&gt;0),'Control Sample Data'!E25,$B$1),"")</f>
        <v/>
      </c>
      <c r="R26" s="15" t="str">
        <f>IF(SUM('Control Sample Data'!F$3:F$98)&gt;10,IF(AND(ISNUMBER('Control Sample Data'!F25),'Control Sample Data'!F25&lt;$B$1,'Control Sample Data'!F25&gt;0),'Control Sample Data'!F25,$B$1),"")</f>
        <v/>
      </c>
      <c r="S26" s="15" t="str">
        <f>IF(SUM('Control Sample Data'!G$3:G$98)&gt;10,IF(AND(ISNUMBER('Control Sample Data'!G25),'Control Sample Data'!G25&lt;$B$1,'Control Sample Data'!G25&gt;0),'Control Sample Data'!G25,$B$1),"")</f>
        <v/>
      </c>
      <c r="T26" s="15" t="str">
        <f>IF(SUM('Control Sample Data'!H$3:H$98)&gt;10,IF(AND(ISNUMBER('Control Sample Data'!H25),'Control Sample Data'!H25&lt;$B$1,'Control Sample Data'!H25&gt;0),'Control Sample Data'!H25,$B$1),"")</f>
        <v/>
      </c>
      <c r="U26" s="15" t="str">
        <f>IF(SUM('Control Sample Data'!I$3:I$98)&gt;10,IF(AND(ISNUMBER('Control Sample Data'!I25),'Control Sample Data'!I25&lt;$B$1,'Control Sample Data'!I25&gt;0),'Control Sample Data'!I25,$B$1),"")</f>
        <v/>
      </c>
      <c r="V26" s="15" t="str">
        <f>IF(SUM('Control Sample Data'!J$3:J$98)&gt;10,IF(AND(ISNUMBER('Control Sample Data'!J25),'Control Sample Data'!J25&lt;$B$1,'Control Sample Data'!J25&gt;0),'Control Sample Data'!J25,$B$1),"")</f>
        <v/>
      </c>
      <c r="W26" s="15" t="str">
        <f>IF(SUM('Control Sample Data'!K$3:K$98)&gt;10,IF(AND(ISNUMBER('Control Sample Data'!K25),'Control Sample Data'!K25&lt;$B$1,'Control Sample Data'!K25&gt;0),'Control Sample Data'!K25,$B$1),"")</f>
        <v/>
      </c>
      <c r="X26" s="15" t="str">
        <f>IF(SUM('Control Sample Data'!L$3:L$98)&gt;10,IF(AND(ISNUMBER('Control Sample Data'!L25),'Control Sample Data'!L25&lt;$B$1,'Control Sample Data'!L25&gt;0),'Control Sample Data'!L25,$B$1),"")</f>
        <v/>
      </c>
      <c r="Y26" s="15" t="str">
        <f>IF(SUM('Control Sample Data'!M$3:M$98)&gt;10,IF(AND(ISNUMBER('Control Sample Data'!M25),'Control Sample Data'!M25&lt;$B$1,'Control Sample Data'!M25&gt;0),'Control Sample Data'!M25,$B$1),"")</f>
        <v/>
      </c>
      <c r="Z26" s="24">
        <f aca="true" t="shared" si="43" ref="Z26:AS26">IF(ISERROR(AVERAGE(Z4:Z23)),0,AVERAGE(Z4:Z23))</f>
        <v>0</v>
      </c>
      <c r="AA26" s="24">
        <f t="shared" si="43"/>
        <v>0</v>
      </c>
      <c r="AB26" s="24">
        <f t="shared" si="43"/>
        <v>0</v>
      </c>
      <c r="AC26" s="24">
        <f t="shared" si="43"/>
        <v>0</v>
      </c>
      <c r="AD26" s="24">
        <f t="shared" si="43"/>
        <v>0</v>
      </c>
      <c r="AE26" s="24">
        <f t="shared" si="43"/>
        <v>0</v>
      </c>
      <c r="AF26" s="24">
        <f t="shared" si="43"/>
        <v>0</v>
      </c>
      <c r="AG26" s="24">
        <f t="shared" si="43"/>
        <v>0</v>
      </c>
      <c r="AH26" s="24">
        <f t="shared" si="43"/>
        <v>0</v>
      </c>
      <c r="AI26" s="24">
        <f t="shared" si="43"/>
        <v>0</v>
      </c>
      <c r="AJ26" s="24">
        <f t="shared" si="43"/>
        <v>0</v>
      </c>
      <c r="AK26" s="24">
        <f t="shared" si="43"/>
        <v>0</v>
      </c>
      <c r="AL26" s="24">
        <f t="shared" si="43"/>
        <v>0</v>
      </c>
      <c r="AM26" s="24">
        <f t="shared" si="43"/>
        <v>0</v>
      </c>
      <c r="AN26" s="24">
        <f t="shared" si="43"/>
        <v>0</v>
      </c>
      <c r="AO26" s="24">
        <f t="shared" si="43"/>
        <v>0</v>
      </c>
      <c r="AP26" s="24">
        <f t="shared" si="43"/>
        <v>0</v>
      </c>
      <c r="AQ26" s="24">
        <f t="shared" si="43"/>
        <v>0</v>
      </c>
      <c r="AR26" s="24">
        <f t="shared" si="43"/>
        <v>0</v>
      </c>
      <c r="AS26" s="24">
        <f t="shared" si="43"/>
        <v>0</v>
      </c>
      <c r="AT26" s="34" t="str">
        <f t="shared" si="0"/>
        <v/>
      </c>
      <c r="AU26" s="34" t="str">
        <f t="shared" si="1"/>
        <v/>
      </c>
      <c r="AV26" s="34" t="str">
        <f t="shared" si="2"/>
        <v/>
      </c>
      <c r="AW26" s="34" t="str">
        <f t="shared" si="3"/>
        <v/>
      </c>
      <c r="AX26" s="34" t="str">
        <f t="shared" si="4"/>
        <v/>
      </c>
      <c r="AY26" s="34" t="str">
        <f t="shared" si="5"/>
        <v/>
      </c>
      <c r="AZ26" s="34" t="str">
        <f t="shared" si="6"/>
        <v/>
      </c>
      <c r="BA26" s="34" t="str">
        <f t="shared" si="7"/>
        <v/>
      </c>
      <c r="BB26" s="34" t="str">
        <f t="shared" si="8"/>
        <v/>
      </c>
      <c r="BC26" s="34" t="str">
        <f t="shared" si="9"/>
        <v/>
      </c>
      <c r="BD26" s="34" t="str">
        <f t="shared" si="10"/>
        <v/>
      </c>
      <c r="BE26" s="34" t="str">
        <f t="shared" si="11"/>
        <v/>
      </c>
      <c r="BF26" s="34" t="str">
        <f t="shared" si="12"/>
        <v/>
      </c>
      <c r="BG26" s="34" t="str">
        <f t="shared" si="13"/>
        <v/>
      </c>
      <c r="BH26" s="34" t="str">
        <f t="shared" si="14"/>
        <v/>
      </c>
      <c r="BI26" s="34" t="str">
        <f t="shared" si="15"/>
        <v/>
      </c>
      <c r="BJ26" s="34" t="str">
        <f t="shared" si="16"/>
        <v/>
      </c>
      <c r="BK26" s="34" t="str">
        <f t="shared" si="17"/>
        <v/>
      </c>
      <c r="BL26" s="34" t="str">
        <f t="shared" si="18"/>
        <v/>
      </c>
      <c r="BM26" s="34" t="str">
        <f t="shared" si="19"/>
        <v/>
      </c>
      <c r="BN26" s="36" t="e">
        <f t="shared" si="21"/>
        <v>#DIV/0!</v>
      </c>
      <c r="BO26" s="36" t="e">
        <f t="shared" si="22"/>
        <v>#DIV/0!</v>
      </c>
      <c r="BP26" s="37" t="str">
        <f t="shared" si="23"/>
        <v/>
      </c>
      <c r="BQ26" s="37" t="str">
        <f t="shared" si="24"/>
        <v/>
      </c>
      <c r="BR26" s="37" t="str">
        <f t="shared" si="25"/>
        <v/>
      </c>
      <c r="BS26" s="37" t="str">
        <f t="shared" si="26"/>
        <v/>
      </c>
      <c r="BT26" s="37" t="str">
        <f t="shared" si="27"/>
        <v/>
      </c>
      <c r="BU26" s="37" t="str">
        <f t="shared" si="28"/>
        <v/>
      </c>
      <c r="BV26" s="37" t="str">
        <f t="shared" si="29"/>
        <v/>
      </c>
      <c r="BW26" s="37" t="str">
        <f t="shared" si="30"/>
        <v/>
      </c>
      <c r="BX26" s="37" t="str">
        <f t="shared" si="31"/>
        <v/>
      </c>
      <c r="BY26" s="37" t="str">
        <f t="shared" si="32"/>
        <v/>
      </c>
      <c r="BZ26" s="37" t="str">
        <f t="shared" si="33"/>
        <v/>
      </c>
      <c r="CA26" s="37" t="str">
        <f t="shared" si="34"/>
        <v/>
      </c>
      <c r="CB26" s="37" t="str">
        <f t="shared" si="35"/>
        <v/>
      </c>
      <c r="CC26" s="37" t="str">
        <f t="shared" si="36"/>
        <v/>
      </c>
      <c r="CD26" s="37" t="str">
        <f t="shared" si="37"/>
        <v/>
      </c>
      <c r="CE26" s="37" t="str">
        <f t="shared" si="38"/>
        <v/>
      </c>
      <c r="CF26" s="37" t="str">
        <f t="shared" si="39"/>
        <v/>
      </c>
      <c r="CG26" s="37" t="str">
        <f t="shared" si="40"/>
        <v/>
      </c>
      <c r="CH26" s="37" t="str">
        <f t="shared" si="41"/>
        <v/>
      </c>
      <c r="CI26" s="37" t="str">
        <f t="shared" si="42"/>
        <v/>
      </c>
    </row>
    <row r="27" spans="1:87" ht="12.75">
      <c r="A27" s="16"/>
      <c r="B27" s="14" t="str">
        <f>'Gene Table'!D26</f>
        <v>MIMAT0000445</v>
      </c>
      <c r="C27" s="14" t="s">
        <v>101</v>
      </c>
      <c r="D27" s="15" t="str">
        <f>IF(SUM('Test Sample Data'!D$3:D$98)&gt;10,IF(AND(ISNUMBER('Test Sample Data'!D26),'Test Sample Data'!D26&lt;$B$1,'Test Sample Data'!D26&gt;0),'Test Sample Data'!D26,$B$1),"")</f>
        <v/>
      </c>
      <c r="E27" s="15" t="str">
        <f>IF(SUM('Test Sample Data'!E$3:E$98)&gt;10,IF(AND(ISNUMBER('Test Sample Data'!E26),'Test Sample Data'!E26&lt;$B$1,'Test Sample Data'!E26&gt;0),'Test Sample Data'!E26,$B$1),"")</f>
        <v/>
      </c>
      <c r="F27" s="15" t="str">
        <f>IF(SUM('Test Sample Data'!F$3:F$98)&gt;10,IF(AND(ISNUMBER('Test Sample Data'!F26),'Test Sample Data'!F26&lt;$B$1,'Test Sample Data'!F26&gt;0),'Test Sample Data'!F26,$B$1),"")</f>
        <v/>
      </c>
      <c r="G27" s="15" t="str">
        <f>IF(SUM('Test Sample Data'!G$3:G$98)&gt;10,IF(AND(ISNUMBER('Test Sample Data'!G26),'Test Sample Data'!G26&lt;$B$1,'Test Sample Data'!G26&gt;0),'Test Sample Data'!G26,$B$1),"")</f>
        <v/>
      </c>
      <c r="H27" s="15" t="str">
        <f>IF(SUM('Test Sample Data'!H$3:H$98)&gt;10,IF(AND(ISNUMBER('Test Sample Data'!H26),'Test Sample Data'!H26&lt;$B$1,'Test Sample Data'!H26&gt;0),'Test Sample Data'!H26,$B$1),"")</f>
        <v/>
      </c>
      <c r="I27" s="15" t="str">
        <f>IF(SUM('Test Sample Data'!I$3:I$98)&gt;10,IF(AND(ISNUMBER('Test Sample Data'!I26),'Test Sample Data'!I26&lt;$B$1,'Test Sample Data'!I26&gt;0),'Test Sample Data'!I26,$B$1),"")</f>
        <v/>
      </c>
      <c r="J27" s="15" t="str">
        <f>IF(SUM('Test Sample Data'!J$3:J$98)&gt;10,IF(AND(ISNUMBER('Test Sample Data'!J26),'Test Sample Data'!J26&lt;$B$1,'Test Sample Data'!J26&gt;0),'Test Sample Data'!J26,$B$1),"")</f>
        <v/>
      </c>
      <c r="K27" s="15" t="str">
        <f>IF(SUM('Test Sample Data'!K$3:K$98)&gt;10,IF(AND(ISNUMBER('Test Sample Data'!K26),'Test Sample Data'!K26&lt;$B$1,'Test Sample Data'!K26&gt;0),'Test Sample Data'!K26,$B$1),"")</f>
        <v/>
      </c>
      <c r="L27" s="15" t="str">
        <f>IF(SUM('Test Sample Data'!L$3:L$98)&gt;10,IF(AND(ISNUMBER('Test Sample Data'!L26),'Test Sample Data'!L26&lt;$B$1,'Test Sample Data'!L26&gt;0),'Test Sample Data'!L26,$B$1),"")</f>
        <v/>
      </c>
      <c r="M27" s="15" t="str">
        <f>IF(SUM('Test Sample Data'!M$3:M$98)&gt;10,IF(AND(ISNUMBER('Test Sample Data'!M26),'Test Sample Data'!M26&lt;$B$1,'Test Sample Data'!M26&gt;0),'Test Sample Data'!M26,$B$1),"")</f>
        <v/>
      </c>
      <c r="N27" s="15" t="str">
        <f>'Gene Table'!D26</f>
        <v>MIMAT0000445</v>
      </c>
      <c r="O27" s="14" t="s">
        <v>101</v>
      </c>
      <c r="P27" s="15" t="str">
        <f>IF(SUM('Control Sample Data'!D$3:D$98)&gt;10,IF(AND(ISNUMBER('Control Sample Data'!D26),'Control Sample Data'!D26&lt;$B$1,'Control Sample Data'!D26&gt;0),'Control Sample Data'!D26,$B$1),"")</f>
        <v/>
      </c>
      <c r="Q27" s="15" t="str">
        <f>IF(SUM('Control Sample Data'!E$3:E$98)&gt;10,IF(AND(ISNUMBER('Control Sample Data'!E26),'Control Sample Data'!E26&lt;$B$1,'Control Sample Data'!E26&gt;0),'Control Sample Data'!E26,$B$1),"")</f>
        <v/>
      </c>
      <c r="R27" s="15" t="str">
        <f>IF(SUM('Control Sample Data'!F$3:F$98)&gt;10,IF(AND(ISNUMBER('Control Sample Data'!F26),'Control Sample Data'!F26&lt;$B$1,'Control Sample Data'!F26&gt;0),'Control Sample Data'!F26,$B$1),"")</f>
        <v/>
      </c>
      <c r="S27" s="15" t="str">
        <f>IF(SUM('Control Sample Data'!G$3:G$98)&gt;10,IF(AND(ISNUMBER('Control Sample Data'!G26),'Control Sample Data'!G26&lt;$B$1,'Control Sample Data'!G26&gt;0),'Control Sample Data'!G26,$B$1),"")</f>
        <v/>
      </c>
      <c r="T27" s="15" t="str">
        <f>IF(SUM('Control Sample Data'!H$3:H$98)&gt;10,IF(AND(ISNUMBER('Control Sample Data'!H26),'Control Sample Data'!H26&lt;$B$1,'Control Sample Data'!H26&gt;0),'Control Sample Data'!H26,$B$1),"")</f>
        <v/>
      </c>
      <c r="U27" s="15" t="str">
        <f>IF(SUM('Control Sample Data'!I$3:I$98)&gt;10,IF(AND(ISNUMBER('Control Sample Data'!I26),'Control Sample Data'!I26&lt;$B$1,'Control Sample Data'!I26&gt;0),'Control Sample Data'!I26,$B$1),"")</f>
        <v/>
      </c>
      <c r="V27" s="15" t="str">
        <f>IF(SUM('Control Sample Data'!J$3:J$98)&gt;10,IF(AND(ISNUMBER('Control Sample Data'!J26),'Control Sample Data'!J26&lt;$B$1,'Control Sample Data'!J26&gt;0),'Control Sample Data'!J26,$B$1),"")</f>
        <v/>
      </c>
      <c r="W27" s="15" t="str">
        <f>IF(SUM('Control Sample Data'!K$3:K$98)&gt;10,IF(AND(ISNUMBER('Control Sample Data'!K26),'Control Sample Data'!K26&lt;$B$1,'Control Sample Data'!K26&gt;0),'Control Sample Data'!K26,$B$1),"")</f>
        <v/>
      </c>
      <c r="X27" s="15" t="str">
        <f>IF(SUM('Control Sample Data'!L$3:L$98)&gt;10,IF(AND(ISNUMBER('Control Sample Data'!L26),'Control Sample Data'!L26&lt;$B$1,'Control Sample Data'!L26&gt;0),'Control Sample Data'!L26,$B$1),"")</f>
        <v/>
      </c>
      <c r="Y27" s="15" t="str">
        <f>IF(SUM('Control Sample Data'!M$3:M$98)&gt;10,IF(AND(ISNUMBER('Control Sample Data'!M26),'Control Sample Data'!M26&lt;$B$1,'Control Sample Data'!M26&gt;0),'Control Sample Data'!M26,$B$1),"")</f>
        <v/>
      </c>
      <c r="Z27" s="25"/>
      <c r="AA27" s="26"/>
      <c r="AB27" s="27"/>
      <c r="AC27" s="27"/>
      <c r="AD27" s="27"/>
      <c r="AE27" s="27"/>
      <c r="AF27" s="27"/>
      <c r="AG27" s="27"/>
      <c r="AH27" s="27"/>
      <c r="AI27" s="27"/>
      <c r="AJ27" s="27"/>
      <c r="AK27" s="27"/>
      <c r="AL27" s="27"/>
      <c r="AM27" s="27"/>
      <c r="AN27" s="27"/>
      <c r="AO27" s="27"/>
      <c r="AP27" s="27"/>
      <c r="AQ27" s="27"/>
      <c r="AR27" s="27"/>
      <c r="AS27" s="27"/>
      <c r="AT27" s="34" t="str">
        <f t="shared" si="0"/>
        <v/>
      </c>
      <c r="AU27" s="34" t="str">
        <f t="shared" si="1"/>
        <v/>
      </c>
      <c r="AV27" s="34" t="str">
        <f t="shared" si="2"/>
        <v/>
      </c>
      <c r="AW27" s="34" t="str">
        <f t="shared" si="3"/>
        <v/>
      </c>
      <c r="AX27" s="34" t="str">
        <f t="shared" si="4"/>
        <v/>
      </c>
      <c r="AY27" s="34" t="str">
        <f t="shared" si="5"/>
        <v/>
      </c>
      <c r="AZ27" s="34" t="str">
        <f t="shared" si="6"/>
        <v/>
      </c>
      <c r="BA27" s="34" t="str">
        <f t="shared" si="7"/>
        <v/>
      </c>
      <c r="BB27" s="34" t="str">
        <f t="shared" si="8"/>
        <v/>
      </c>
      <c r="BC27" s="34" t="str">
        <f t="shared" si="9"/>
        <v/>
      </c>
      <c r="BD27" s="34" t="str">
        <f t="shared" si="10"/>
        <v/>
      </c>
      <c r="BE27" s="34" t="str">
        <f t="shared" si="11"/>
        <v/>
      </c>
      <c r="BF27" s="34" t="str">
        <f t="shared" si="12"/>
        <v/>
      </c>
      <c r="BG27" s="34" t="str">
        <f t="shared" si="13"/>
        <v/>
      </c>
      <c r="BH27" s="34" t="str">
        <f t="shared" si="14"/>
        <v/>
      </c>
      <c r="BI27" s="34" t="str">
        <f t="shared" si="15"/>
        <v/>
      </c>
      <c r="BJ27" s="34" t="str">
        <f t="shared" si="16"/>
        <v/>
      </c>
      <c r="BK27" s="34" t="str">
        <f t="shared" si="17"/>
        <v/>
      </c>
      <c r="BL27" s="34" t="str">
        <f t="shared" si="18"/>
        <v/>
      </c>
      <c r="BM27" s="34" t="str">
        <f t="shared" si="19"/>
        <v/>
      </c>
      <c r="BN27" s="36" t="e">
        <f t="shared" si="21"/>
        <v>#DIV/0!</v>
      </c>
      <c r="BO27" s="36" t="e">
        <f t="shared" si="22"/>
        <v>#DIV/0!</v>
      </c>
      <c r="BP27" s="37" t="str">
        <f t="shared" si="23"/>
        <v/>
      </c>
      <c r="BQ27" s="37" t="str">
        <f t="shared" si="24"/>
        <v/>
      </c>
      <c r="BR27" s="37" t="str">
        <f t="shared" si="25"/>
        <v/>
      </c>
      <c r="BS27" s="37" t="str">
        <f t="shared" si="26"/>
        <v/>
      </c>
      <c r="BT27" s="37" t="str">
        <f t="shared" si="27"/>
        <v/>
      </c>
      <c r="BU27" s="37" t="str">
        <f t="shared" si="28"/>
        <v/>
      </c>
      <c r="BV27" s="37" t="str">
        <f t="shared" si="29"/>
        <v/>
      </c>
      <c r="BW27" s="37" t="str">
        <f t="shared" si="30"/>
        <v/>
      </c>
      <c r="BX27" s="37" t="str">
        <f t="shared" si="31"/>
        <v/>
      </c>
      <c r="BY27" s="37" t="str">
        <f t="shared" si="32"/>
        <v/>
      </c>
      <c r="BZ27" s="37" t="str">
        <f t="shared" si="33"/>
        <v/>
      </c>
      <c r="CA27" s="37" t="str">
        <f t="shared" si="34"/>
        <v/>
      </c>
      <c r="CB27" s="37" t="str">
        <f t="shared" si="35"/>
        <v/>
      </c>
      <c r="CC27" s="37" t="str">
        <f t="shared" si="36"/>
        <v/>
      </c>
      <c r="CD27" s="37" t="str">
        <f t="shared" si="37"/>
        <v/>
      </c>
      <c r="CE27" s="37" t="str">
        <f t="shared" si="38"/>
        <v/>
      </c>
      <c r="CF27" s="37" t="str">
        <f t="shared" si="39"/>
        <v/>
      </c>
      <c r="CG27" s="37" t="str">
        <f t="shared" si="40"/>
        <v/>
      </c>
      <c r="CH27" s="37" t="str">
        <f t="shared" si="41"/>
        <v/>
      </c>
      <c r="CI27" s="37" t="str">
        <f t="shared" si="42"/>
        <v/>
      </c>
    </row>
    <row r="28" spans="1:87" ht="14.25" customHeight="1">
      <c r="A28" s="16"/>
      <c r="B28" s="14" t="str">
        <f>'Gene Table'!D27</f>
        <v>MIMAT0000426</v>
      </c>
      <c r="C28" s="14" t="s">
        <v>105</v>
      </c>
      <c r="D28" s="15" t="str">
        <f>IF(SUM('Test Sample Data'!D$3:D$98)&gt;10,IF(AND(ISNUMBER('Test Sample Data'!D27),'Test Sample Data'!D27&lt;$B$1,'Test Sample Data'!D27&gt;0),'Test Sample Data'!D27,$B$1),"")</f>
        <v/>
      </c>
      <c r="E28" s="15" t="str">
        <f>IF(SUM('Test Sample Data'!E$3:E$98)&gt;10,IF(AND(ISNUMBER('Test Sample Data'!E27),'Test Sample Data'!E27&lt;$B$1,'Test Sample Data'!E27&gt;0),'Test Sample Data'!E27,$B$1),"")</f>
        <v/>
      </c>
      <c r="F28" s="15" t="str">
        <f>IF(SUM('Test Sample Data'!F$3:F$98)&gt;10,IF(AND(ISNUMBER('Test Sample Data'!F27),'Test Sample Data'!F27&lt;$B$1,'Test Sample Data'!F27&gt;0),'Test Sample Data'!F27,$B$1),"")</f>
        <v/>
      </c>
      <c r="G28" s="15" t="str">
        <f>IF(SUM('Test Sample Data'!G$3:G$98)&gt;10,IF(AND(ISNUMBER('Test Sample Data'!G27),'Test Sample Data'!G27&lt;$B$1,'Test Sample Data'!G27&gt;0),'Test Sample Data'!G27,$B$1),"")</f>
        <v/>
      </c>
      <c r="H28" s="15" t="str">
        <f>IF(SUM('Test Sample Data'!H$3:H$98)&gt;10,IF(AND(ISNUMBER('Test Sample Data'!H27),'Test Sample Data'!H27&lt;$B$1,'Test Sample Data'!H27&gt;0),'Test Sample Data'!H27,$B$1),"")</f>
        <v/>
      </c>
      <c r="I28" s="15" t="str">
        <f>IF(SUM('Test Sample Data'!I$3:I$98)&gt;10,IF(AND(ISNUMBER('Test Sample Data'!I27),'Test Sample Data'!I27&lt;$B$1,'Test Sample Data'!I27&gt;0),'Test Sample Data'!I27,$B$1),"")</f>
        <v/>
      </c>
      <c r="J28" s="15" t="str">
        <f>IF(SUM('Test Sample Data'!J$3:J$98)&gt;10,IF(AND(ISNUMBER('Test Sample Data'!J27),'Test Sample Data'!J27&lt;$B$1,'Test Sample Data'!J27&gt;0),'Test Sample Data'!J27,$B$1),"")</f>
        <v/>
      </c>
      <c r="K28" s="15" t="str">
        <f>IF(SUM('Test Sample Data'!K$3:K$98)&gt;10,IF(AND(ISNUMBER('Test Sample Data'!K27),'Test Sample Data'!K27&lt;$B$1,'Test Sample Data'!K27&gt;0),'Test Sample Data'!K27,$B$1),"")</f>
        <v/>
      </c>
      <c r="L28" s="15" t="str">
        <f>IF(SUM('Test Sample Data'!L$3:L$98)&gt;10,IF(AND(ISNUMBER('Test Sample Data'!L27),'Test Sample Data'!L27&lt;$B$1,'Test Sample Data'!L27&gt;0),'Test Sample Data'!L27,$B$1),"")</f>
        <v/>
      </c>
      <c r="M28" s="15" t="str">
        <f>IF(SUM('Test Sample Data'!M$3:M$98)&gt;10,IF(AND(ISNUMBER('Test Sample Data'!M27),'Test Sample Data'!M27&lt;$B$1,'Test Sample Data'!M27&gt;0),'Test Sample Data'!M27,$B$1),"")</f>
        <v/>
      </c>
      <c r="N28" s="15" t="str">
        <f>'Gene Table'!D27</f>
        <v>MIMAT0000426</v>
      </c>
      <c r="O28" s="14" t="s">
        <v>105</v>
      </c>
      <c r="P28" s="15" t="str">
        <f>IF(SUM('Control Sample Data'!D$3:D$98)&gt;10,IF(AND(ISNUMBER('Control Sample Data'!D27),'Control Sample Data'!D27&lt;$B$1,'Control Sample Data'!D27&gt;0),'Control Sample Data'!D27,$B$1),"")</f>
        <v/>
      </c>
      <c r="Q28" s="15" t="str">
        <f>IF(SUM('Control Sample Data'!E$3:E$98)&gt;10,IF(AND(ISNUMBER('Control Sample Data'!E27),'Control Sample Data'!E27&lt;$B$1,'Control Sample Data'!E27&gt;0),'Control Sample Data'!E27,$B$1),"")</f>
        <v/>
      </c>
      <c r="R28" s="15" t="str">
        <f>IF(SUM('Control Sample Data'!F$3:F$98)&gt;10,IF(AND(ISNUMBER('Control Sample Data'!F27),'Control Sample Data'!F27&lt;$B$1,'Control Sample Data'!F27&gt;0),'Control Sample Data'!F27,$B$1),"")</f>
        <v/>
      </c>
      <c r="S28" s="15" t="str">
        <f>IF(SUM('Control Sample Data'!G$3:G$98)&gt;10,IF(AND(ISNUMBER('Control Sample Data'!G27),'Control Sample Data'!G27&lt;$B$1,'Control Sample Data'!G27&gt;0),'Control Sample Data'!G27,$B$1),"")</f>
        <v/>
      </c>
      <c r="T28" s="15" t="str">
        <f>IF(SUM('Control Sample Data'!H$3:H$98)&gt;10,IF(AND(ISNUMBER('Control Sample Data'!H27),'Control Sample Data'!H27&lt;$B$1,'Control Sample Data'!H27&gt;0),'Control Sample Data'!H27,$B$1),"")</f>
        <v/>
      </c>
      <c r="U28" s="15" t="str">
        <f>IF(SUM('Control Sample Data'!I$3:I$98)&gt;10,IF(AND(ISNUMBER('Control Sample Data'!I27),'Control Sample Data'!I27&lt;$B$1,'Control Sample Data'!I27&gt;0),'Control Sample Data'!I27,$B$1),"")</f>
        <v/>
      </c>
      <c r="V28" s="15" t="str">
        <f>IF(SUM('Control Sample Data'!J$3:J$98)&gt;10,IF(AND(ISNUMBER('Control Sample Data'!J27),'Control Sample Data'!J27&lt;$B$1,'Control Sample Data'!J27&gt;0),'Control Sample Data'!J27,$B$1),"")</f>
        <v/>
      </c>
      <c r="W28" s="15" t="str">
        <f>IF(SUM('Control Sample Data'!K$3:K$98)&gt;10,IF(AND(ISNUMBER('Control Sample Data'!K27),'Control Sample Data'!K27&lt;$B$1,'Control Sample Data'!K27&gt;0),'Control Sample Data'!K27,$B$1),"")</f>
        <v/>
      </c>
      <c r="X28" s="15" t="str">
        <f>IF(SUM('Control Sample Data'!L$3:L$98)&gt;10,IF(AND(ISNUMBER('Control Sample Data'!L27),'Control Sample Data'!L27&lt;$B$1,'Control Sample Data'!L27&gt;0),'Control Sample Data'!L27,$B$1),"")</f>
        <v/>
      </c>
      <c r="Y28" s="15" t="str">
        <f>IF(SUM('Control Sample Data'!M$3:M$98)&gt;10,IF(AND(ISNUMBER('Control Sample Data'!M27),'Control Sample Data'!M27&lt;$B$1,'Control Sample Data'!M27&gt;0),'Control Sample Data'!M27,$B$1),"")</f>
        <v/>
      </c>
      <c r="AT28" s="34" t="str">
        <f t="shared" si="0"/>
        <v/>
      </c>
      <c r="AU28" s="34" t="str">
        <f t="shared" si="1"/>
        <v/>
      </c>
      <c r="AV28" s="34" t="str">
        <f t="shared" si="2"/>
        <v/>
      </c>
      <c r="AW28" s="34" t="str">
        <f t="shared" si="3"/>
        <v/>
      </c>
      <c r="AX28" s="34" t="str">
        <f t="shared" si="4"/>
        <v/>
      </c>
      <c r="AY28" s="34" t="str">
        <f t="shared" si="5"/>
        <v/>
      </c>
      <c r="AZ28" s="34" t="str">
        <f t="shared" si="6"/>
        <v/>
      </c>
      <c r="BA28" s="34" t="str">
        <f t="shared" si="7"/>
        <v/>
      </c>
      <c r="BB28" s="34" t="str">
        <f t="shared" si="8"/>
        <v/>
      </c>
      <c r="BC28" s="34" t="str">
        <f t="shared" si="9"/>
        <v/>
      </c>
      <c r="BD28" s="34" t="str">
        <f t="shared" si="10"/>
        <v/>
      </c>
      <c r="BE28" s="34" t="str">
        <f t="shared" si="11"/>
        <v/>
      </c>
      <c r="BF28" s="34" t="str">
        <f t="shared" si="12"/>
        <v/>
      </c>
      <c r="BG28" s="34" t="str">
        <f t="shared" si="13"/>
        <v/>
      </c>
      <c r="BH28" s="34" t="str">
        <f t="shared" si="14"/>
        <v/>
      </c>
      <c r="BI28" s="34" t="str">
        <f t="shared" si="15"/>
        <v/>
      </c>
      <c r="BJ28" s="34" t="str">
        <f t="shared" si="16"/>
        <v/>
      </c>
      <c r="BK28" s="34" t="str">
        <f t="shared" si="17"/>
        <v/>
      </c>
      <c r="BL28" s="34" t="str">
        <f t="shared" si="18"/>
        <v/>
      </c>
      <c r="BM28" s="34" t="str">
        <f t="shared" si="19"/>
        <v/>
      </c>
      <c r="BN28" s="36" t="e">
        <f t="shared" si="21"/>
        <v>#DIV/0!</v>
      </c>
      <c r="BO28" s="36" t="e">
        <f t="shared" si="22"/>
        <v>#DIV/0!</v>
      </c>
      <c r="BP28" s="37" t="str">
        <f t="shared" si="23"/>
        <v/>
      </c>
      <c r="BQ28" s="37" t="str">
        <f t="shared" si="24"/>
        <v/>
      </c>
      <c r="BR28" s="37" t="str">
        <f t="shared" si="25"/>
        <v/>
      </c>
      <c r="BS28" s="37" t="str">
        <f t="shared" si="26"/>
        <v/>
      </c>
      <c r="BT28" s="37" t="str">
        <f t="shared" si="27"/>
        <v/>
      </c>
      <c r="BU28" s="37" t="str">
        <f t="shared" si="28"/>
        <v/>
      </c>
      <c r="BV28" s="37" t="str">
        <f t="shared" si="29"/>
        <v/>
      </c>
      <c r="BW28" s="37" t="str">
        <f t="shared" si="30"/>
        <v/>
      </c>
      <c r="BX28" s="37" t="str">
        <f t="shared" si="31"/>
        <v/>
      </c>
      <c r="BY28" s="37" t="str">
        <f t="shared" si="32"/>
        <v/>
      </c>
      <c r="BZ28" s="37" t="str">
        <f t="shared" si="33"/>
        <v/>
      </c>
      <c r="CA28" s="37" t="str">
        <f t="shared" si="34"/>
        <v/>
      </c>
      <c r="CB28" s="37" t="str">
        <f t="shared" si="35"/>
        <v/>
      </c>
      <c r="CC28" s="37" t="str">
        <f t="shared" si="36"/>
        <v/>
      </c>
      <c r="CD28" s="37" t="str">
        <f t="shared" si="37"/>
        <v/>
      </c>
      <c r="CE28" s="37" t="str">
        <f t="shared" si="38"/>
        <v/>
      </c>
      <c r="CF28" s="37" t="str">
        <f t="shared" si="39"/>
        <v/>
      </c>
      <c r="CG28" s="37" t="str">
        <f t="shared" si="40"/>
        <v/>
      </c>
      <c r="CH28" s="37" t="str">
        <f t="shared" si="41"/>
        <v/>
      </c>
      <c r="CI28" s="37" t="str">
        <f t="shared" si="42"/>
        <v/>
      </c>
    </row>
    <row r="29" spans="1:87" ht="14.25" customHeight="1">
      <c r="A29" s="16"/>
      <c r="B29" s="14" t="str">
        <f>'Gene Table'!D28</f>
        <v>MIMAT0000448</v>
      </c>
      <c r="C29" s="14" t="s">
        <v>109</v>
      </c>
      <c r="D29" s="15" t="str">
        <f>IF(SUM('Test Sample Data'!D$3:D$98)&gt;10,IF(AND(ISNUMBER('Test Sample Data'!D28),'Test Sample Data'!D28&lt;$B$1,'Test Sample Data'!D28&gt;0),'Test Sample Data'!D28,$B$1),"")</f>
        <v/>
      </c>
      <c r="E29" s="15" t="str">
        <f>IF(SUM('Test Sample Data'!E$3:E$98)&gt;10,IF(AND(ISNUMBER('Test Sample Data'!E28),'Test Sample Data'!E28&lt;$B$1,'Test Sample Data'!E28&gt;0),'Test Sample Data'!E28,$B$1),"")</f>
        <v/>
      </c>
      <c r="F29" s="15" t="str">
        <f>IF(SUM('Test Sample Data'!F$3:F$98)&gt;10,IF(AND(ISNUMBER('Test Sample Data'!F28),'Test Sample Data'!F28&lt;$B$1,'Test Sample Data'!F28&gt;0),'Test Sample Data'!F28,$B$1),"")</f>
        <v/>
      </c>
      <c r="G29" s="15" t="str">
        <f>IF(SUM('Test Sample Data'!G$3:G$98)&gt;10,IF(AND(ISNUMBER('Test Sample Data'!G28),'Test Sample Data'!G28&lt;$B$1,'Test Sample Data'!G28&gt;0),'Test Sample Data'!G28,$B$1),"")</f>
        <v/>
      </c>
      <c r="H29" s="15" t="str">
        <f>IF(SUM('Test Sample Data'!H$3:H$98)&gt;10,IF(AND(ISNUMBER('Test Sample Data'!H28),'Test Sample Data'!H28&lt;$B$1,'Test Sample Data'!H28&gt;0),'Test Sample Data'!H28,$B$1),"")</f>
        <v/>
      </c>
      <c r="I29" s="15" t="str">
        <f>IF(SUM('Test Sample Data'!I$3:I$98)&gt;10,IF(AND(ISNUMBER('Test Sample Data'!I28),'Test Sample Data'!I28&lt;$B$1,'Test Sample Data'!I28&gt;0),'Test Sample Data'!I28,$B$1),"")</f>
        <v/>
      </c>
      <c r="J29" s="15" t="str">
        <f>IF(SUM('Test Sample Data'!J$3:J$98)&gt;10,IF(AND(ISNUMBER('Test Sample Data'!J28),'Test Sample Data'!J28&lt;$B$1,'Test Sample Data'!J28&gt;0),'Test Sample Data'!J28,$B$1),"")</f>
        <v/>
      </c>
      <c r="K29" s="15" t="str">
        <f>IF(SUM('Test Sample Data'!K$3:K$98)&gt;10,IF(AND(ISNUMBER('Test Sample Data'!K28),'Test Sample Data'!K28&lt;$B$1,'Test Sample Data'!K28&gt;0),'Test Sample Data'!K28,$B$1),"")</f>
        <v/>
      </c>
      <c r="L29" s="15" t="str">
        <f>IF(SUM('Test Sample Data'!L$3:L$98)&gt;10,IF(AND(ISNUMBER('Test Sample Data'!L28),'Test Sample Data'!L28&lt;$B$1,'Test Sample Data'!L28&gt;0),'Test Sample Data'!L28,$B$1),"")</f>
        <v/>
      </c>
      <c r="M29" s="15" t="str">
        <f>IF(SUM('Test Sample Data'!M$3:M$98)&gt;10,IF(AND(ISNUMBER('Test Sample Data'!M28),'Test Sample Data'!M28&lt;$B$1,'Test Sample Data'!M28&gt;0),'Test Sample Data'!M28,$B$1),"")</f>
        <v/>
      </c>
      <c r="N29" s="15" t="str">
        <f>'Gene Table'!D28</f>
        <v>MIMAT0000448</v>
      </c>
      <c r="O29" s="14" t="s">
        <v>109</v>
      </c>
      <c r="P29" s="15" t="str">
        <f>IF(SUM('Control Sample Data'!D$3:D$98)&gt;10,IF(AND(ISNUMBER('Control Sample Data'!D28),'Control Sample Data'!D28&lt;$B$1,'Control Sample Data'!D28&gt;0),'Control Sample Data'!D28,$B$1),"")</f>
        <v/>
      </c>
      <c r="Q29" s="15" t="str">
        <f>IF(SUM('Control Sample Data'!E$3:E$98)&gt;10,IF(AND(ISNUMBER('Control Sample Data'!E28),'Control Sample Data'!E28&lt;$B$1,'Control Sample Data'!E28&gt;0),'Control Sample Data'!E28,$B$1),"")</f>
        <v/>
      </c>
      <c r="R29" s="15" t="str">
        <f>IF(SUM('Control Sample Data'!F$3:F$98)&gt;10,IF(AND(ISNUMBER('Control Sample Data'!F28),'Control Sample Data'!F28&lt;$B$1,'Control Sample Data'!F28&gt;0),'Control Sample Data'!F28,$B$1),"")</f>
        <v/>
      </c>
      <c r="S29" s="15" t="str">
        <f>IF(SUM('Control Sample Data'!G$3:G$98)&gt;10,IF(AND(ISNUMBER('Control Sample Data'!G28),'Control Sample Data'!G28&lt;$B$1,'Control Sample Data'!G28&gt;0),'Control Sample Data'!G28,$B$1),"")</f>
        <v/>
      </c>
      <c r="T29" s="15" t="str">
        <f>IF(SUM('Control Sample Data'!H$3:H$98)&gt;10,IF(AND(ISNUMBER('Control Sample Data'!H28),'Control Sample Data'!H28&lt;$B$1,'Control Sample Data'!H28&gt;0),'Control Sample Data'!H28,$B$1),"")</f>
        <v/>
      </c>
      <c r="U29" s="15" t="str">
        <f>IF(SUM('Control Sample Data'!I$3:I$98)&gt;10,IF(AND(ISNUMBER('Control Sample Data'!I28),'Control Sample Data'!I28&lt;$B$1,'Control Sample Data'!I28&gt;0),'Control Sample Data'!I28,$B$1),"")</f>
        <v/>
      </c>
      <c r="V29" s="15" t="str">
        <f>IF(SUM('Control Sample Data'!J$3:J$98)&gt;10,IF(AND(ISNUMBER('Control Sample Data'!J28),'Control Sample Data'!J28&lt;$B$1,'Control Sample Data'!J28&gt;0),'Control Sample Data'!J28,$B$1),"")</f>
        <v/>
      </c>
      <c r="W29" s="15" t="str">
        <f>IF(SUM('Control Sample Data'!K$3:K$98)&gt;10,IF(AND(ISNUMBER('Control Sample Data'!K28),'Control Sample Data'!K28&lt;$B$1,'Control Sample Data'!K28&gt;0),'Control Sample Data'!K28,$B$1),"")</f>
        <v/>
      </c>
      <c r="X29" s="15" t="str">
        <f>IF(SUM('Control Sample Data'!L$3:L$98)&gt;10,IF(AND(ISNUMBER('Control Sample Data'!L28),'Control Sample Data'!L28&lt;$B$1,'Control Sample Data'!L28&gt;0),'Control Sample Data'!L28,$B$1),"")</f>
        <v/>
      </c>
      <c r="Y29" s="15" t="str">
        <f>IF(SUM('Control Sample Data'!M$3:M$98)&gt;10,IF(AND(ISNUMBER('Control Sample Data'!M28),'Control Sample Data'!M28&lt;$B$1,'Control Sample Data'!M28&gt;0),'Control Sample Data'!M28,$B$1),"")</f>
        <v/>
      </c>
      <c r="AT29" s="34" t="str">
        <f t="shared" si="0"/>
        <v/>
      </c>
      <c r="AU29" s="34" t="str">
        <f t="shared" si="1"/>
        <v/>
      </c>
      <c r="AV29" s="34" t="str">
        <f t="shared" si="2"/>
        <v/>
      </c>
      <c r="AW29" s="34" t="str">
        <f t="shared" si="3"/>
        <v/>
      </c>
      <c r="AX29" s="34" t="str">
        <f t="shared" si="4"/>
        <v/>
      </c>
      <c r="AY29" s="34" t="str">
        <f t="shared" si="5"/>
        <v/>
      </c>
      <c r="AZ29" s="34" t="str">
        <f t="shared" si="6"/>
        <v/>
      </c>
      <c r="BA29" s="34" t="str">
        <f t="shared" si="7"/>
        <v/>
      </c>
      <c r="BB29" s="34" t="str">
        <f t="shared" si="8"/>
        <v/>
      </c>
      <c r="BC29" s="34" t="str">
        <f t="shared" si="9"/>
        <v/>
      </c>
      <c r="BD29" s="34" t="str">
        <f t="shared" si="10"/>
        <v/>
      </c>
      <c r="BE29" s="34" t="str">
        <f t="shared" si="11"/>
        <v/>
      </c>
      <c r="BF29" s="34" t="str">
        <f t="shared" si="12"/>
        <v/>
      </c>
      <c r="BG29" s="34" t="str">
        <f t="shared" si="13"/>
        <v/>
      </c>
      <c r="BH29" s="34" t="str">
        <f t="shared" si="14"/>
        <v/>
      </c>
      <c r="BI29" s="34" t="str">
        <f t="shared" si="15"/>
        <v/>
      </c>
      <c r="BJ29" s="34" t="str">
        <f t="shared" si="16"/>
        <v/>
      </c>
      <c r="BK29" s="34" t="str">
        <f t="shared" si="17"/>
        <v/>
      </c>
      <c r="BL29" s="34" t="str">
        <f t="shared" si="18"/>
        <v/>
      </c>
      <c r="BM29" s="34" t="str">
        <f t="shared" si="19"/>
        <v/>
      </c>
      <c r="BN29" s="36" t="e">
        <f t="shared" si="21"/>
        <v>#DIV/0!</v>
      </c>
      <c r="BO29" s="36" t="e">
        <f t="shared" si="22"/>
        <v>#DIV/0!</v>
      </c>
      <c r="BP29" s="37" t="str">
        <f t="shared" si="23"/>
        <v/>
      </c>
      <c r="BQ29" s="37" t="str">
        <f t="shared" si="24"/>
        <v/>
      </c>
      <c r="BR29" s="37" t="str">
        <f t="shared" si="25"/>
        <v/>
      </c>
      <c r="BS29" s="37" t="str">
        <f t="shared" si="26"/>
        <v/>
      </c>
      <c r="BT29" s="37" t="str">
        <f t="shared" si="27"/>
        <v/>
      </c>
      <c r="BU29" s="37" t="str">
        <f t="shared" si="28"/>
        <v/>
      </c>
      <c r="BV29" s="37" t="str">
        <f t="shared" si="29"/>
        <v/>
      </c>
      <c r="BW29" s="37" t="str">
        <f t="shared" si="30"/>
        <v/>
      </c>
      <c r="BX29" s="37" t="str">
        <f t="shared" si="31"/>
        <v/>
      </c>
      <c r="BY29" s="37" t="str">
        <f t="shared" si="32"/>
        <v/>
      </c>
      <c r="BZ29" s="37" t="str">
        <f t="shared" si="33"/>
        <v/>
      </c>
      <c r="CA29" s="37" t="str">
        <f t="shared" si="34"/>
        <v/>
      </c>
      <c r="CB29" s="37" t="str">
        <f t="shared" si="35"/>
        <v/>
      </c>
      <c r="CC29" s="37" t="str">
        <f t="shared" si="36"/>
        <v/>
      </c>
      <c r="CD29" s="37" t="str">
        <f t="shared" si="37"/>
        <v/>
      </c>
      <c r="CE29" s="37" t="str">
        <f t="shared" si="38"/>
        <v/>
      </c>
      <c r="CF29" s="37" t="str">
        <f t="shared" si="39"/>
        <v/>
      </c>
      <c r="CG29" s="37" t="str">
        <f t="shared" si="40"/>
        <v/>
      </c>
      <c r="CH29" s="37" t="str">
        <f t="shared" si="41"/>
        <v/>
      </c>
      <c r="CI29" s="37" t="str">
        <f t="shared" si="42"/>
        <v/>
      </c>
    </row>
    <row r="30" spans="1:87" ht="12.75">
      <c r="A30" s="16"/>
      <c r="B30" s="14" t="str">
        <f>'Gene Table'!D29</f>
        <v>MIMAT0000431</v>
      </c>
      <c r="C30" s="14" t="s">
        <v>113</v>
      </c>
      <c r="D30" s="15" t="str">
        <f>IF(SUM('Test Sample Data'!D$3:D$98)&gt;10,IF(AND(ISNUMBER('Test Sample Data'!D29),'Test Sample Data'!D29&lt;$B$1,'Test Sample Data'!D29&gt;0),'Test Sample Data'!D29,$B$1),"")</f>
        <v/>
      </c>
      <c r="E30" s="15" t="str">
        <f>IF(SUM('Test Sample Data'!E$3:E$98)&gt;10,IF(AND(ISNUMBER('Test Sample Data'!E29),'Test Sample Data'!E29&lt;$B$1,'Test Sample Data'!E29&gt;0),'Test Sample Data'!E29,$B$1),"")</f>
        <v/>
      </c>
      <c r="F30" s="15" t="str">
        <f>IF(SUM('Test Sample Data'!F$3:F$98)&gt;10,IF(AND(ISNUMBER('Test Sample Data'!F29),'Test Sample Data'!F29&lt;$B$1,'Test Sample Data'!F29&gt;0),'Test Sample Data'!F29,$B$1),"")</f>
        <v/>
      </c>
      <c r="G30" s="15" t="str">
        <f>IF(SUM('Test Sample Data'!G$3:G$98)&gt;10,IF(AND(ISNUMBER('Test Sample Data'!G29),'Test Sample Data'!G29&lt;$B$1,'Test Sample Data'!G29&gt;0),'Test Sample Data'!G29,$B$1),"")</f>
        <v/>
      </c>
      <c r="H30" s="15" t="str">
        <f>IF(SUM('Test Sample Data'!H$3:H$98)&gt;10,IF(AND(ISNUMBER('Test Sample Data'!H29),'Test Sample Data'!H29&lt;$B$1,'Test Sample Data'!H29&gt;0),'Test Sample Data'!H29,$B$1),"")</f>
        <v/>
      </c>
      <c r="I30" s="15" t="str">
        <f>IF(SUM('Test Sample Data'!I$3:I$98)&gt;10,IF(AND(ISNUMBER('Test Sample Data'!I29),'Test Sample Data'!I29&lt;$B$1,'Test Sample Data'!I29&gt;0),'Test Sample Data'!I29,$B$1),"")</f>
        <v/>
      </c>
      <c r="J30" s="15" t="str">
        <f>IF(SUM('Test Sample Data'!J$3:J$98)&gt;10,IF(AND(ISNUMBER('Test Sample Data'!J29),'Test Sample Data'!J29&lt;$B$1,'Test Sample Data'!J29&gt;0),'Test Sample Data'!J29,$B$1),"")</f>
        <v/>
      </c>
      <c r="K30" s="15" t="str">
        <f>IF(SUM('Test Sample Data'!K$3:K$98)&gt;10,IF(AND(ISNUMBER('Test Sample Data'!K29),'Test Sample Data'!K29&lt;$B$1,'Test Sample Data'!K29&gt;0),'Test Sample Data'!K29,$B$1),"")</f>
        <v/>
      </c>
      <c r="L30" s="15" t="str">
        <f>IF(SUM('Test Sample Data'!L$3:L$98)&gt;10,IF(AND(ISNUMBER('Test Sample Data'!L29),'Test Sample Data'!L29&lt;$B$1,'Test Sample Data'!L29&gt;0),'Test Sample Data'!L29,$B$1),"")</f>
        <v/>
      </c>
      <c r="M30" s="15" t="str">
        <f>IF(SUM('Test Sample Data'!M$3:M$98)&gt;10,IF(AND(ISNUMBER('Test Sample Data'!M29),'Test Sample Data'!M29&lt;$B$1,'Test Sample Data'!M29&gt;0),'Test Sample Data'!M29,$B$1),"")</f>
        <v/>
      </c>
      <c r="N30" s="15" t="str">
        <f>'Gene Table'!D29</f>
        <v>MIMAT0000431</v>
      </c>
      <c r="O30" s="14" t="s">
        <v>113</v>
      </c>
      <c r="P30" s="15" t="str">
        <f>IF(SUM('Control Sample Data'!D$3:D$98)&gt;10,IF(AND(ISNUMBER('Control Sample Data'!D29),'Control Sample Data'!D29&lt;$B$1,'Control Sample Data'!D29&gt;0),'Control Sample Data'!D29,$B$1),"")</f>
        <v/>
      </c>
      <c r="Q30" s="15" t="str">
        <f>IF(SUM('Control Sample Data'!E$3:E$98)&gt;10,IF(AND(ISNUMBER('Control Sample Data'!E29),'Control Sample Data'!E29&lt;$B$1,'Control Sample Data'!E29&gt;0),'Control Sample Data'!E29,$B$1),"")</f>
        <v/>
      </c>
      <c r="R30" s="15" t="str">
        <f>IF(SUM('Control Sample Data'!F$3:F$98)&gt;10,IF(AND(ISNUMBER('Control Sample Data'!F29),'Control Sample Data'!F29&lt;$B$1,'Control Sample Data'!F29&gt;0),'Control Sample Data'!F29,$B$1),"")</f>
        <v/>
      </c>
      <c r="S30" s="15" t="str">
        <f>IF(SUM('Control Sample Data'!G$3:G$98)&gt;10,IF(AND(ISNUMBER('Control Sample Data'!G29),'Control Sample Data'!G29&lt;$B$1,'Control Sample Data'!G29&gt;0),'Control Sample Data'!G29,$B$1),"")</f>
        <v/>
      </c>
      <c r="T30" s="15" t="str">
        <f>IF(SUM('Control Sample Data'!H$3:H$98)&gt;10,IF(AND(ISNUMBER('Control Sample Data'!H29),'Control Sample Data'!H29&lt;$B$1,'Control Sample Data'!H29&gt;0),'Control Sample Data'!H29,$B$1),"")</f>
        <v/>
      </c>
      <c r="U30" s="15" t="str">
        <f>IF(SUM('Control Sample Data'!I$3:I$98)&gt;10,IF(AND(ISNUMBER('Control Sample Data'!I29),'Control Sample Data'!I29&lt;$B$1,'Control Sample Data'!I29&gt;0),'Control Sample Data'!I29,$B$1),"")</f>
        <v/>
      </c>
      <c r="V30" s="15" t="str">
        <f>IF(SUM('Control Sample Data'!J$3:J$98)&gt;10,IF(AND(ISNUMBER('Control Sample Data'!J29),'Control Sample Data'!J29&lt;$B$1,'Control Sample Data'!J29&gt;0),'Control Sample Data'!J29,$B$1),"")</f>
        <v/>
      </c>
      <c r="W30" s="15" t="str">
        <f>IF(SUM('Control Sample Data'!K$3:K$98)&gt;10,IF(AND(ISNUMBER('Control Sample Data'!K29),'Control Sample Data'!K29&lt;$B$1,'Control Sample Data'!K29&gt;0),'Control Sample Data'!K29,$B$1),"")</f>
        <v/>
      </c>
      <c r="X30" s="15" t="str">
        <f>IF(SUM('Control Sample Data'!L$3:L$98)&gt;10,IF(AND(ISNUMBER('Control Sample Data'!L29),'Control Sample Data'!L29&lt;$B$1,'Control Sample Data'!L29&gt;0),'Control Sample Data'!L29,$B$1),"")</f>
        <v/>
      </c>
      <c r="Y30" s="15" t="str">
        <f>IF(SUM('Control Sample Data'!M$3:M$98)&gt;10,IF(AND(ISNUMBER('Control Sample Data'!M29),'Control Sample Data'!M29&lt;$B$1,'Control Sample Data'!M29&gt;0),'Control Sample Data'!M29,$B$1),"")</f>
        <v/>
      </c>
      <c r="AT30" s="34" t="str">
        <f t="shared" si="0"/>
        <v/>
      </c>
      <c r="AU30" s="34" t="str">
        <f t="shared" si="1"/>
        <v/>
      </c>
      <c r="AV30" s="34" t="str">
        <f t="shared" si="2"/>
        <v/>
      </c>
      <c r="AW30" s="34" t="str">
        <f t="shared" si="3"/>
        <v/>
      </c>
      <c r="AX30" s="34" t="str">
        <f t="shared" si="4"/>
        <v/>
      </c>
      <c r="AY30" s="34" t="str">
        <f t="shared" si="5"/>
        <v/>
      </c>
      <c r="AZ30" s="34" t="str">
        <f t="shared" si="6"/>
        <v/>
      </c>
      <c r="BA30" s="34" t="str">
        <f t="shared" si="7"/>
        <v/>
      </c>
      <c r="BB30" s="34" t="str">
        <f t="shared" si="8"/>
        <v/>
      </c>
      <c r="BC30" s="34" t="str">
        <f t="shared" si="9"/>
        <v/>
      </c>
      <c r="BD30" s="34" t="str">
        <f t="shared" si="10"/>
        <v/>
      </c>
      <c r="BE30" s="34" t="str">
        <f t="shared" si="11"/>
        <v/>
      </c>
      <c r="BF30" s="34" t="str">
        <f t="shared" si="12"/>
        <v/>
      </c>
      <c r="BG30" s="34" t="str">
        <f t="shared" si="13"/>
        <v/>
      </c>
      <c r="BH30" s="34" t="str">
        <f t="shared" si="14"/>
        <v/>
      </c>
      <c r="BI30" s="34" t="str">
        <f t="shared" si="15"/>
        <v/>
      </c>
      <c r="BJ30" s="34" t="str">
        <f t="shared" si="16"/>
        <v/>
      </c>
      <c r="BK30" s="34" t="str">
        <f t="shared" si="17"/>
        <v/>
      </c>
      <c r="BL30" s="34" t="str">
        <f t="shared" si="18"/>
        <v/>
      </c>
      <c r="BM30" s="34" t="str">
        <f t="shared" si="19"/>
        <v/>
      </c>
      <c r="BN30" s="36" t="e">
        <f t="shared" si="21"/>
        <v>#DIV/0!</v>
      </c>
      <c r="BO30" s="36" t="e">
        <f t="shared" si="22"/>
        <v>#DIV/0!</v>
      </c>
      <c r="BP30" s="37" t="str">
        <f t="shared" si="23"/>
        <v/>
      </c>
      <c r="BQ30" s="37" t="str">
        <f t="shared" si="24"/>
        <v/>
      </c>
      <c r="BR30" s="37" t="str">
        <f t="shared" si="25"/>
        <v/>
      </c>
      <c r="BS30" s="37" t="str">
        <f t="shared" si="26"/>
        <v/>
      </c>
      <c r="BT30" s="37" t="str">
        <f t="shared" si="27"/>
        <v/>
      </c>
      <c r="BU30" s="37" t="str">
        <f t="shared" si="28"/>
        <v/>
      </c>
      <c r="BV30" s="37" t="str">
        <f t="shared" si="29"/>
        <v/>
      </c>
      <c r="BW30" s="37" t="str">
        <f t="shared" si="30"/>
        <v/>
      </c>
      <c r="BX30" s="37" t="str">
        <f t="shared" si="31"/>
        <v/>
      </c>
      <c r="BY30" s="37" t="str">
        <f t="shared" si="32"/>
        <v/>
      </c>
      <c r="BZ30" s="37" t="str">
        <f t="shared" si="33"/>
        <v/>
      </c>
      <c r="CA30" s="37" t="str">
        <f t="shared" si="34"/>
        <v/>
      </c>
      <c r="CB30" s="37" t="str">
        <f t="shared" si="35"/>
        <v/>
      </c>
      <c r="CC30" s="37" t="str">
        <f t="shared" si="36"/>
        <v/>
      </c>
      <c r="CD30" s="37" t="str">
        <f t="shared" si="37"/>
        <v/>
      </c>
      <c r="CE30" s="37" t="str">
        <f t="shared" si="38"/>
        <v/>
      </c>
      <c r="CF30" s="37" t="str">
        <f t="shared" si="39"/>
        <v/>
      </c>
      <c r="CG30" s="37" t="str">
        <f t="shared" si="40"/>
        <v/>
      </c>
      <c r="CH30" s="37" t="str">
        <f t="shared" si="41"/>
        <v/>
      </c>
      <c r="CI30" s="37" t="str">
        <f t="shared" si="42"/>
        <v/>
      </c>
    </row>
    <row r="31" spans="1:87" ht="12.75">
      <c r="A31" s="16"/>
      <c r="B31" s="14" t="str">
        <f>'Gene Table'!D30</f>
        <v>MIMAT0000435</v>
      </c>
      <c r="C31" s="14" t="s">
        <v>117</v>
      </c>
      <c r="D31" s="15" t="str">
        <f>IF(SUM('Test Sample Data'!D$3:D$98)&gt;10,IF(AND(ISNUMBER('Test Sample Data'!D30),'Test Sample Data'!D30&lt;$B$1,'Test Sample Data'!D30&gt;0),'Test Sample Data'!D30,$B$1),"")</f>
        <v/>
      </c>
      <c r="E31" s="15" t="str">
        <f>IF(SUM('Test Sample Data'!E$3:E$98)&gt;10,IF(AND(ISNUMBER('Test Sample Data'!E30),'Test Sample Data'!E30&lt;$B$1,'Test Sample Data'!E30&gt;0),'Test Sample Data'!E30,$B$1),"")</f>
        <v/>
      </c>
      <c r="F31" s="15" t="str">
        <f>IF(SUM('Test Sample Data'!F$3:F$98)&gt;10,IF(AND(ISNUMBER('Test Sample Data'!F30),'Test Sample Data'!F30&lt;$B$1,'Test Sample Data'!F30&gt;0),'Test Sample Data'!F30,$B$1),"")</f>
        <v/>
      </c>
      <c r="G31" s="15" t="str">
        <f>IF(SUM('Test Sample Data'!G$3:G$98)&gt;10,IF(AND(ISNUMBER('Test Sample Data'!G30),'Test Sample Data'!G30&lt;$B$1,'Test Sample Data'!G30&gt;0),'Test Sample Data'!G30,$B$1),"")</f>
        <v/>
      </c>
      <c r="H31" s="15" t="str">
        <f>IF(SUM('Test Sample Data'!H$3:H$98)&gt;10,IF(AND(ISNUMBER('Test Sample Data'!H30),'Test Sample Data'!H30&lt;$B$1,'Test Sample Data'!H30&gt;0),'Test Sample Data'!H30,$B$1),"")</f>
        <v/>
      </c>
      <c r="I31" s="15" t="str">
        <f>IF(SUM('Test Sample Data'!I$3:I$98)&gt;10,IF(AND(ISNUMBER('Test Sample Data'!I30),'Test Sample Data'!I30&lt;$B$1,'Test Sample Data'!I30&gt;0),'Test Sample Data'!I30,$B$1),"")</f>
        <v/>
      </c>
      <c r="J31" s="15" t="str">
        <f>IF(SUM('Test Sample Data'!J$3:J$98)&gt;10,IF(AND(ISNUMBER('Test Sample Data'!J30),'Test Sample Data'!J30&lt;$B$1,'Test Sample Data'!J30&gt;0),'Test Sample Data'!J30,$B$1),"")</f>
        <v/>
      </c>
      <c r="K31" s="15" t="str">
        <f>IF(SUM('Test Sample Data'!K$3:K$98)&gt;10,IF(AND(ISNUMBER('Test Sample Data'!K30),'Test Sample Data'!K30&lt;$B$1,'Test Sample Data'!K30&gt;0),'Test Sample Data'!K30,$B$1),"")</f>
        <v/>
      </c>
      <c r="L31" s="15" t="str">
        <f>IF(SUM('Test Sample Data'!L$3:L$98)&gt;10,IF(AND(ISNUMBER('Test Sample Data'!L30),'Test Sample Data'!L30&lt;$B$1,'Test Sample Data'!L30&gt;0),'Test Sample Data'!L30,$B$1),"")</f>
        <v/>
      </c>
      <c r="M31" s="15" t="str">
        <f>IF(SUM('Test Sample Data'!M$3:M$98)&gt;10,IF(AND(ISNUMBER('Test Sample Data'!M30),'Test Sample Data'!M30&lt;$B$1,'Test Sample Data'!M30&gt;0),'Test Sample Data'!M30,$B$1),"")</f>
        <v/>
      </c>
      <c r="N31" s="15" t="str">
        <f>'Gene Table'!D30</f>
        <v>MIMAT0000435</v>
      </c>
      <c r="O31" s="14" t="s">
        <v>117</v>
      </c>
      <c r="P31" s="15" t="str">
        <f>IF(SUM('Control Sample Data'!D$3:D$98)&gt;10,IF(AND(ISNUMBER('Control Sample Data'!D30),'Control Sample Data'!D30&lt;$B$1,'Control Sample Data'!D30&gt;0),'Control Sample Data'!D30,$B$1),"")</f>
        <v/>
      </c>
      <c r="Q31" s="15" t="str">
        <f>IF(SUM('Control Sample Data'!E$3:E$98)&gt;10,IF(AND(ISNUMBER('Control Sample Data'!E30),'Control Sample Data'!E30&lt;$B$1,'Control Sample Data'!E30&gt;0),'Control Sample Data'!E30,$B$1),"")</f>
        <v/>
      </c>
      <c r="R31" s="15" t="str">
        <f>IF(SUM('Control Sample Data'!F$3:F$98)&gt;10,IF(AND(ISNUMBER('Control Sample Data'!F30),'Control Sample Data'!F30&lt;$B$1,'Control Sample Data'!F30&gt;0),'Control Sample Data'!F30,$B$1),"")</f>
        <v/>
      </c>
      <c r="S31" s="15" t="str">
        <f>IF(SUM('Control Sample Data'!G$3:G$98)&gt;10,IF(AND(ISNUMBER('Control Sample Data'!G30),'Control Sample Data'!G30&lt;$B$1,'Control Sample Data'!G30&gt;0),'Control Sample Data'!G30,$B$1),"")</f>
        <v/>
      </c>
      <c r="T31" s="15" t="str">
        <f>IF(SUM('Control Sample Data'!H$3:H$98)&gt;10,IF(AND(ISNUMBER('Control Sample Data'!H30),'Control Sample Data'!H30&lt;$B$1,'Control Sample Data'!H30&gt;0),'Control Sample Data'!H30,$B$1),"")</f>
        <v/>
      </c>
      <c r="U31" s="15" t="str">
        <f>IF(SUM('Control Sample Data'!I$3:I$98)&gt;10,IF(AND(ISNUMBER('Control Sample Data'!I30),'Control Sample Data'!I30&lt;$B$1,'Control Sample Data'!I30&gt;0),'Control Sample Data'!I30,$B$1),"")</f>
        <v/>
      </c>
      <c r="V31" s="15" t="str">
        <f>IF(SUM('Control Sample Data'!J$3:J$98)&gt;10,IF(AND(ISNUMBER('Control Sample Data'!J30),'Control Sample Data'!J30&lt;$B$1,'Control Sample Data'!J30&gt;0),'Control Sample Data'!J30,$B$1),"")</f>
        <v/>
      </c>
      <c r="W31" s="15" t="str">
        <f>IF(SUM('Control Sample Data'!K$3:K$98)&gt;10,IF(AND(ISNUMBER('Control Sample Data'!K30),'Control Sample Data'!K30&lt;$B$1,'Control Sample Data'!K30&gt;0),'Control Sample Data'!K30,$B$1),"")</f>
        <v/>
      </c>
      <c r="X31" s="15" t="str">
        <f>IF(SUM('Control Sample Data'!L$3:L$98)&gt;10,IF(AND(ISNUMBER('Control Sample Data'!L30),'Control Sample Data'!L30&lt;$B$1,'Control Sample Data'!L30&gt;0),'Control Sample Data'!L30,$B$1),"")</f>
        <v/>
      </c>
      <c r="Y31" s="15" t="str">
        <f>IF(SUM('Control Sample Data'!M$3:M$98)&gt;10,IF(AND(ISNUMBER('Control Sample Data'!M30),'Control Sample Data'!M30&lt;$B$1,'Control Sample Data'!M30&gt;0),'Control Sample Data'!M30,$B$1),"")</f>
        <v/>
      </c>
      <c r="AT31" s="34" t="str">
        <f t="shared" si="0"/>
        <v/>
      </c>
      <c r="AU31" s="34" t="str">
        <f t="shared" si="1"/>
        <v/>
      </c>
      <c r="AV31" s="34" t="str">
        <f t="shared" si="2"/>
        <v/>
      </c>
      <c r="AW31" s="34" t="str">
        <f t="shared" si="3"/>
        <v/>
      </c>
      <c r="AX31" s="34" t="str">
        <f t="shared" si="4"/>
        <v/>
      </c>
      <c r="AY31" s="34" t="str">
        <f t="shared" si="5"/>
        <v/>
      </c>
      <c r="AZ31" s="34" t="str">
        <f t="shared" si="6"/>
        <v/>
      </c>
      <c r="BA31" s="34" t="str">
        <f t="shared" si="7"/>
        <v/>
      </c>
      <c r="BB31" s="34" t="str">
        <f t="shared" si="8"/>
        <v/>
      </c>
      <c r="BC31" s="34" t="str">
        <f t="shared" si="9"/>
        <v/>
      </c>
      <c r="BD31" s="34" t="str">
        <f t="shared" si="10"/>
        <v/>
      </c>
      <c r="BE31" s="34" t="str">
        <f t="shared" si="11"/>
        <v/>
      </c>
      <c r="BF31" s="34" t="str">
        <f t="shared" si="12"/>
        <v/>
      </c>
      <c r="BG31" s="34" t="str">
        <f t="shared" si="13"/>
        <v/>
      </c>
      <c r="BH31" s="34" t="str">
        <f t="shared" si="14"/>
        <v/>
      </c>
      <c r="BI31" s="34" t="str">
        <f t="shared" si="15"/>
        <v/>
      </c>
      <c r="BJ31" s="34" t="str">
        <f t="shared" si="16"/>
        <v/>
      </c>
      <c r="BK31" s="34" t="str">
        <f t="shared" si="17"/>
        <v/>
      </c>
      <c r="BL31" s="34" t="str">
        <f t="shared" si="18"/>
        <v/>
      </c>
      <c r="BM31" s="34" t="str">
        <f t="shared" si="19"/>
        <v/>
      </c>
      <c r="BN31" s="36" t="e">
        <f t="shared" si="21"/>
        <v>#DIV/0!</v>
      </c>
      <c r="BO31" s="36" t="e">
        <f t="shared" si="22"/>
        <v>#DIV/0!</v>
      </c>
      <c r="BP31" s="37" t="str">
        <f t="shared" si="23"/>
        <v/>
      </c>
      <c r="BQ31" s="37" t="str">
        <f t="shared" si="24"/>
        <v/>
      </c>
      <c r="BR31" s="37" t="str">
        <f t="shared" si="25"/>
        <v/>
      </c>
      <c r="BS31" s="37" t="str">
        <f t="shared" si="26"/>
        <v/>
      </c>
      <c r="BT31" s="37" t="str">
        <f t="shared" si="27"/>
        <v/>
      </c>
      <c r="BU31" s="37" t="str">
        <f t="shared" si="28"/>
        <v/>
      </c>
      <c r="BV31" s="37" t="str">
        <f t="shared" si="29"/>
        <v/>
      </c>
      <c r="BW31" s="37" t="str">
        <f t="shared" si="30"/>
        <v/>
      </c>
      <c r="BX31" s="37" t="str">
        <f t="shared" si="31"/>
        <v/>
      </c>
      <c r="BY31" s="37" t="str">
        <f t="shared" si="32"/>
        <v/>
      </c>
      <c r="BZ31" s="37" t="str">
        <f t="shared" si="33"/>
        <v/>
      </c>
      <c r="CA31" s="37" t="str">
        <f t="shared" si="34"/>
        <v/>
      </c>
      <c r="CB31" s="37" t="str">
        <f t="shared" si="35"/>
        <v/>
      </c>
      <c r="CC31" s="37" t="str">
        <f t="shared" si="36"/>
        <v/>
      </c>
      <c r="CD31" s="37" t="str">
        <f t="shared" si="37"/>
        <v/>
      </c>
      <c r="CE31" s="37" t="str">
        <f t="shared" si="38"/>
        <v/>
      </c>
      <c r="CF31" s="37" t="str">
        <f t="shared" si="39"/>
        <v/>
      </c>
      <c r="CG31" s="37" t="str">
        <f t="shared" si="40"/>
        <v/>
      </c>
      <c r="CH31" s="37" t="str">
        <f t="shared" si="41"/>
        <v/>
      </c>
      <c r="CI31" s="37" t="str">
        <f t="shared" si="42"/>
        <v/>
      </c>
    </row>
    <row r="32" spans="1:87" ht="12.75" customHeight="1">
      <c r="A32" s="16"/>
      <c r="B32" s="14" t="str">
        <f>'Gene Table'!D31</f>
        <v>MIMAT0000438</v>
      </c>
      <c r="C32" s="14" t="s">
        <v>121</v>
      </c>
      <c r="D32" s="15" t="str">
        <f>IF(SUM('Test Sample Data'!D$3:D$98)&gt;10,IF(AND(ISNUMBER('Test Sample Data'!D31),'Test Sample Data'!D31&lt;$B$1,'Test Sample Data'!D31&gt;0),'Test Sample Data'!D31,$B$1),"")</f>
        <v/>
      </c>
      <c r="E32" s="15" t="str">
        <f>IF(SUM('Test Sample Data'!E$3:E$98)&gt;10,IF(AND(ISNUMBER('Test Sample Data'!E31),'Test Sample Data'!E31&lt;$B$1,'Test Sample Data'!E31&gt;0),'Test Sample Data'!E31,$B$1),"")</f>
        <v/>
      </c>
      <c r="F32" s="15" t="str">
        <f>IF(SUM('Test Sample Data'!F$3:F$98)&gt;10,IF(AND(ISNUMBER('Test Sample Data'!F31),'Test Sample Data'!F31&lt;$B$1,'Test Sample Data'!F31&gt;0),'Test Sample Data'!F31,$B$1),"")</f>
        <v/>
      </c>
      <c r="G32" s="15" t="str">
        <f>IF(SUM('Test Sample Data'!G$3:G$98)&gt;10,IF(AND(ISNUMBER('Test Sample Data'!G31),'Test Sample Data'!G31&lt;$B$1,'Test Sample Data'!G31&gt;0),'Test Sample Data'!G31,$B$1),"")</f>
        <v/>
      </c>
      <c r="H32" s="15" t="str">
        <f>IF(SUM('Test Sample Data'!H$3:H$98)&gt;10,IF(AND(ISNUMBER('Test Sample Data'!H31),'Test Sample Data'!H31&lt;$B$1,'Test Sample Data'!H31&gt;0),'Test Sample Data'!H31,$B$1),"")</f>
        <v/>
      </c>
      <c r="I32" s="15" t="str">
        <f>IF(SUM('Test Sample Data'!I$3:I$98)&gt;10,IF(AND(ISNUMBER('Test Sample Data'!I31),'Test Sample Data'!I31&lt;$B$1,'Test Sample Data'!I31&gt;0),'Test Sample Data'!I31,$B$1),"")</f>
        <v/>
      </c>
      <c r="J32" s="15" t="str">
        <f>IF(SUM('Test Sample Data'!J$3:J$98)&gt;10,IF(AND(ISNUMBER('Test Sample Data'!J31),'Test Sample Data'!J31&lt;$B$1,'Test Sample Data'!J31&gt;0),'Test Sample Data'!J31,$B$1),"")</f>
        <v/>
      </c>
      <c r="K32" s="15" t="str">
        <f>IF(SUM('Test Sample Data'!K$3:K$98)&gt;10,IF(AND(ISNUMBER('Test Sample Data'!K31),'Test Sample Data'!K31&lt;$B$1,'Test Sample Data'!K31&gt;0),'Test Sample Data'!K31,$B$1),"")</f>
        <v/>
      </c>
      <c r="L32" s="15" t="str">
        <f>IF(SUM('Test Sample Data'!L$3:L$98)&gt;10,IF(AND(ISNUMBER('Test Sample Data'!L31),'Test Sample Data'!L31&lt;$B$1,'Test Sample Data'!L31&gt;0),'Test Sample Data'!L31,$B$1),"")</f>
        <v/>
      </c>
      <c r="M32" s="15" t="str">
        <f>IF(SUM('Test Sample Data'!M$3:M$98)&gt;10,IF(AND(ISNUMBER('Test Sample Data'!M31),'Test Sample Data'!M31&lt;$B$1,'Test Sample Data'!M31&gt;0),'Test Sample Data'!M31,$B$1),"")</f>
        <v/>
      </c>
      <c r="N32" s="15" t="str">
        <f>'Gene Table'!D31</f>
        <v>MIMAT0000438</v>
      </c>
      <c r="O32" s="14" t="s">
        <v>121</v>
      </c>
      <c r="P32" s="15" t="str">
        <f>IF(SUM('Control Sample Data'!D$3:D$98)&gt;10,IF(AND(ISNUMBER('Control Sample Data'!D31),'Control Sample Data'!D31&lt;$B$1,'Control Sample Data'!D31&gt;0),'Control Sample Data'!D31,$B$1),"")</f>
        <v/>
      </c>
      <c r="Q32" s="15" t="str">
        <f>IF(SUM('Control Sample Data'!E$3:E$98)&gt;10,IF(AND(ISNUMBER('Control Sample Data'!E31),'Control Sample Data'!E31&lt;$B$1,'Control Sample Data'!E31&gt;0),'Control Sample Data'!E31,$B$1),"")</f>
        <v/>
      </c>
      <c r="R32" s="15" t="str">
        <f>IF(SUM('Control Sample Data'!F$3:F$98)&gt;10,IF(AND(ISNUMBER('Control Sample Data'!F31),'Control Sample Data'!F31&lt;$B$1,'Control Sample Data'!F31&gt;0),'Control Sample Data'!F31,$B$1),"")</f>
        <v/>
      </c>
      <c r="S32" s="15" t="str">
        <f>IF(SUM('Control Sample Data'!G$3:G$98)&gt;10,IF(AND(ISNUMBER('Control Sample Data'!G31),'Control Sample Data'!G31&lt;$B$1,'Control Sample Data'!G31&gt;0),'Control Sample Data'!G31,$B$1),"")</f>
        <v/>
      </c>
      <c r="T32" s="15" t="str">
        <f>IF(SUM('Control Sample Data'!H$3:H$98)&gt;10,IF(AND(ISNUMBER('Control Sample Data'!H31),'Control Sample Data'!H31&lt;$B$1,'Control Sample Data'!H31&gt;0),'Control Sample Data'!H31,$B$1),"")</f>
        <v/>
      </c>
      <c r="U32" s="15" t="str">
        <f>IF(SUM('Control Sample Data'!I$3:I$98)&gt;10,IF(AND(ISNUMBER('Control Sample Data'!I31),'Control Sample Data'!I31&lt;$B$1,'Control Sample Data'!I31&gt;0),'Control Sample Data'!I31,$B$1),"")</f>
        <v/>
      </c>
      <c r="V32" s="15" t="str">
        <f>IF(SUM('Control Sample Data'!J$3:J$98)&gt;10,IF(AND(ISNUMBER('Control Sample Data'!J31),'Control Sample Data'!J31&lt;$B$1,'Control Sample Data'!J31&gt;0),'Control Sample Data'!J31,$B$1),"")</f>
        <v/>
      </c>
      <c r="W32" s="15" t="str">
        <f>IF(SUM('Control Sample Data'!K$3:K$98)&gt;10,IF(AND(ISNUMBER('Control Sample Data'!K31),'Control Sample Data'!K31&lt;$B$1,'Control Sample Data'!K31&gt;0),'Control Sample Data'!K31,$B$1),"")</f>
        <v/>
      </c>
      <c r="X32" s="15" t="str">
        <f>IF(SUM('Control Sample Data'!L$3:L$98)&gt;10,IF(AND(ISNUMBER('Control Sample Data'!L31),'Control Sample Data'!L31&lt;$B$1,'Control Sample Data'!L31&gt;0),'Control Sample Data'!L31,$B$1),"")</f>
        <v/>
      </c>
      <c r="Y32" s="15" t="str">
        <f>IF(SUM('Control Sample Data'!M$3:M$98)&gt;10,IF(AND(ISNUMBER('Control Sample Data'!M31),'Control Sample Data'!M31&lt;$B$1,'Control Sample Data'!M31&gt;0),'Control Sample Data'!M31,$B$1),"")</f>
        <v/>
      </c>
      <c r="AT32" s="34" t="str">
        <f t="shared" si="0"/>
        <v/>
      </c>
      <c r="AU32" s="34" t="str">
        <f t="shared" si="1"/>
        <v/>
      </c>
      <c r="AV32" s="34" t="str">
        <f t="shared" si="2"/>
        <v/>
      </c>
      <c r="AW32" s="34" t="str">
        <f t="shared" si="3"/>
        <v/>
      </c>
      <c r="AX32" s="34" t="str">
        <f t="shared" si="4"/>
        <v/>
      </c>
      <c r="AY32" s="34" t="str">
        <f t="shared" si="5"/>
        <v/>
      </c>
      <c r="AZ32" s="34" t="str">
        <f t="shared" si="6"/>
        <v/>
      </c>
      <c r="BA32" s="34" t="str">
        <f t="shared" si="7"/>
        <v/>
      </c>
      <c r="BB32" s="34" t="str">
        <f t="shared" si="8"/>
        <v/>
      </c>
      <c r="BC32" s="34" t="str">
        <f t="shared" si="9"/>
        <v/>
      </c>
      <c r="BD32" s="34" t="str">
        <f t="shared" si="10"/>
        <v/>
      </c>
      <c r="BE32" s="34" t="str">
        <f t="shared" si="11"/>
        <v/>
      </c>
      <c r="BF32" s="34" t="str">
        <f t="shared" si="12"/>
        <v/>
      </c>
      <c r="BG32" s="34" t="str">
        <f t="shared" si="13"/>
        <v/>
      </c>
      <c r="BH32" s="34" t="str">
        <f t="shared" si="14"/>
        <v/>
      </c>
      <c r="BI32" s="34" t="str">
        <f t="shared" si="15"/>
        <v/>
      </c>
      <c r="BJ32" s="34" t="str">
        <f t="shared" si="16"/>
        <v/>
      </c>
      <c r="BK32" s="34" t="str">
        <f t="shared" si="17"/>
        <v/>
      </c>
      <c r="BL32" s="34" t="str">
        <f t="shared" si="18"/>
        <v/>
      </c>
      <c r="BM32" s="34" t="str">
        <f t="shared" si="19"/>
        <v/>
      </c>
      <c r="BN32" s="36" t="e">
        <f t="shared" si="21"/>
        <v>#DIV/0!</v>
      </c>
      <c r="BO32" s="36" t="e">
        <f t="shared" si="22"/>
        <v>#DIV/0!</v>
      </c>
      <c r="BP32" s="37" t="str">
        <f t="shared" si="23"/>
        <v/>
      </c>
      <c r="BQ32" s="37" t="str">
        <f t="shared" si="24"/>
        <v/>
      </c>
      <c r="BR32" s="37" t="str">
        <f t="shared" si="25"/>
        <v/>
      </c>
      <c r="BS32" s="37" t="str">
        <f t="shared" si="26"/>
        <v/>
      </c>
      <c r="BT32" s="37" t="str">
        <f t="shared" si="27"/>
        <v/>
      </c>
      <c r="BU32" s="37" t="str">
        <f t="shared" si="28"/>
        <v/>
      </c>
      <c r="BV32" s="37" t="str">
        <f t="shared" si="29"/>
        <v/>
      </c>
      <c r="BW32" s="37" t="str">
        <f t="shared" si="30"/>
        <v/>
      </c>
      <c r="BX32" s="37" t="str">
        <f t="shared" si="31"/>
        <v/>
      </c>
      <c r="BY32" s="37" t="str">
        <f t="shared" si="32"/>
        <v/>
      </c>
      <c r="BZ32" s="37" t="str">
        <f t="shared" si="33"/>
        <v/>
      </c>
      <c r="CA32" s="37" t="str">
        <f t="shared" si="34"/>
        <v/>
      </c>
      <c r="CB32" s="37" t="str">
        <f t="shared" si="35"/>
        <v/>
      </c>
      <c r="CC32" s="37" t="str">
        <f t="shared" si="36"/>
        <v/>
      </c>
      <c r="CD32" s="37" t="str">
        <f t="shared" si="37"/>
        <v/>
      </c>
      <c r="CE32" s="37" t="str">
        <f t="shared" si="38"/>
        <v/>
      </c>
      <c r="CF32" s="37" t="str">
        <f t="shared" si="39"/>
        <v/>
      </c>
      <c r="CG32" s="37" t="str">
        <f t="shared" si="40"/>
        <v/>
      </c>
      <c r="CH32" s="37" t="str">
        <f t="shared" si="41"/>
        <v/>
      </c>
      <c r="CI32" s="37" t="str">
        <f t="shared" si="42"/>
        <v/>
      </c>
    </row>
    <row r="33" spans="1:87" ht="12.75">
      <c r="A33" s="16"/>
      <c r="B33" s="14" t="str">
        <f>'Gene Table'!D32</f>
        <v>MIMAT0000456</v>
      </c>
      <c r="C33" s="14" t="s">
        <v>125</v>
      </c>
      <c r="D33" s="15" t="str">
        <f>IF(SUM('Test Sample Data'!D$3:D$98)&gt;10,IF(AND(ISNUMBER('Test Sample Data'!D32),'Test Sample Data'!D32&lt;$B$1,'Test Sample Data'!D32&gt;0),'Test Sample Data'!D32,$B$1),"")</f>
        <v/>
      </c>
      <c r="E33" s="15" t="str">
        <f>IF(SUM('Test Sample Data'!E$3:E$98)&gt;10,IF(AND(ISNUMBER('Test Sample Data'!E32),'Test Sample Data'!E32&lt;$B$1,'Test Sample Data'!E32&gt;0),'Test Sample Data'!E32,$B$1),"")</f>
        <v/>
      </c>
      <c r="F33" s="15" t="str">
        <f>IF(SUM('Test Sample Data'!F$3:F$98)&gt;10,IF(AND(ISNUMBER('Test Sample Data'!F32),'Test Sample Data'!F32&lt;$B$1,'Test Sample Data'!F32&gt;0),'Test Sample Data'!F32,$B$1),"")</f>
        <v/>
      </c>
      <c r="G33" s="15" t="str">
        <f>IF(SUM('Test Sample Data'!G$3:G$98)&gt;10,IF(AND(ISNUMBER('Test Sample Data'!G32),'Test Sample Data'!G32&lt;$B$1,'Test Sample Data'!G32&gt;0),'Test Sample Data'!G32,$B$1),"")</f>
        <v/>
      </c>
      <c r="H33" s="15" t="str">
        <f>IF(SUM('Test Sample Data'!H$3:H$98)&gt;10,IF(AND(ISNUMBER('Test Sample Data'!H32),'Test Sample Data'!H32&lt;$B$1,'Test Sample Data'!H32&gt;0),'Test Sample Data'!H32,$B$1),"")</f>
        <v/>
      </c>
      <c r="I33" s="15" t="str">
        <f>IF(SUM('Test Sample Data'!I$3:I$98)&gt;10,IF(AND(ISNUMBER('Test Sample Data'!I32),'Test Sample Data'!I32&lt;$B$1,'Test Sample Data'!I32&gt;0),'Test Sample Data'!I32,$B$1),"")</f>
        <v/>
      </c>
      <c r="J33" s="15" t="str">
        <f>IF(SUM('Test Sample Data'!J$3:J$98)&gt;10,IF(AND(ISNUMBER('Test Sample Data'!J32),'Test Sample Data'!J32&lt;$B$1,'Test Sample Data'!J32&gt;0),'Test Sample Data'!J32,$B$1),"")</f>
        <v/>
      </c>
      <c r="K33" s="15" t="str">
        <f>IF(SUM('Test Sample Data'!K$3:K$98)&gt;10,IF(AND(ISNUMBER('Test Sample Data'!K32),'Test Sample Data'!K32&lt;$B$1,'Test Sample Data'!K32&gt;0),'Test Sample Data'!K32,$B$1),"")</f>
        <v/>
      </c>
      <c r="L33" s="15" t="str">
        <f>IF(SUM('Test Sample Data'!L$3:L$98)&gt;10,IF(AND(ISNUMBER('Test Sample Data'!L32),'Test Sample Data'!L32&lt;$B$1,'Test Sample Data'!L32&gt;0),'Test Sample Data'!L32,$B$1),"")</f>
        <v/>
      </c>
      <c r="M33" s="15" t="str">
        <f>IF(SUM('Test Sample Data'!M$3:M$98)&gt;10,IF(AND(ISNUMBER('Test Sample Data'!M32),'Test Sample Data'!M32&lt;$B$1,'Test Sample Data'!M32&gt;0),'Test Sample Data'!M32,$B$1),"")</f>
        <v/>
      </c>
      <c r="N33" s="15" t="str">
        <f>'Gene Table'!D32</f>
        <v>MIMAT0000456</v>
      </c>
      <c r="O33" s="14" t="s">
        <v>125</v>
      </c>
      <c r="P33" s="15" t="str">
        <f>IF(SUM('Control Sample Data'!D$3:D$98)&gt;10,IF(AND(ISNUMBER('Control Sample Data'!D32),'Control Sample Data'!D32&lt;$B$1,'Control Sample Data'!D32&gt;0),'Control Sample Data'!D32,$B$1),"")</f>
        <v/>
      </c>
      <c r="Q33" s="15" t="str">
        <f>IF(SUM('Control Sample Data'!E$3:E$98)&gt;10,IF(AND(ISNUMBER('Control Sample Data'!E32),'Control Sample Data'!E32&lt;$B$1,'Control Sample Data'!E32&gt;0),'Control Sample Data'!E32,$B$1),"")</f>
        <v/>
      </c>
      <c r="R33" s="15" t="str">
        <f>IF(SUM('Control Sample Data'!F$3:F$98)&gt;10,IF(AND(ISNUMBER('Control Sample Data'!F32),'Control Sample Data'!F32&lt;$B$1,'Control Sample Data'!F32&gt;0),'Control Sample Data'!F32,$B$1),"")</f>
        <v/>
      </c>
      <c r="S33" s="15" t="str">
        <f>IF(SUM('Control Sample Data'!G$3:G$98)&gt;10,IF(AND(ISNUMBER('Control Sample Data'!G32),'Control Sample Data'!G32&lt;$B$1,'Control Sample Data'!G32&gt;0),'Control Sample Data'!G32,$B$1),"")</f>
        <v/>
      </c>
      <c r="T33" s="15" t="str">
        <f>IF(SUM('Control Sample Data'!H$3:H$98)&gt;10,IF(AND(ISNUMBER('Control Sample Data'!H32),'Control Sample Data'!H32&lt;$B$1,'Control Sample Data'!H32&gt;0),'Control Sample Data'!H32,$B$1),"")</f>
        <v/>
      </c>
      <c r="U33" s="15" t="str">
        <f>IF(SUM('Control Sample Data'!I$3:I$98)&gt;10,IF(AND(ISNUMBER('Control Sample Data'!I32),'Control Sample Data'!I32&lt;$B$1,'Control Sample Data'!I32&gt;0),'Control Sample Data'!I32,$B$1),"")</f>
        <v/>
      </c>
      <c r="V33" s="15" t="str">
        <f>IF(SUM('Control Sample Data'!J$3:J$98)&gt;10,IF(AND(ISNUMBER('Control Sample Data'!J32),'Control Sample Data'!J32&lt;$B$1,'Control Sample Data'!J32&gt;0),'Control Sample Data'!J32,$B$1),"")</f>
        <v/>
      </c>
      <c r="W33" s="15" t="str">
        <f>IF(SUM('Control Sample Data'!K$3:K$98)&gt;10,IF(AND(ISNUMBER('Control Sample Data'!K32),'Control Sample Data'!K32&lt;$B$1,'Control Sample Data'!K32&gt;0),'Control Sample Data'!K32,$B$1),"")</f>
        <v/>
      </c>
      <c r="X33" s="15" t="str">
        <f>IF(SUM('Control Sample Data'!L$3:L$98)&gt;10,IF(AND(ISNUMBER('Control Sample Data'!L32),'Control Sample Data'!L32&lt;$B$1,'Control Sample Data'!L32&gt;0),'Control Sample Data'!L32,$B$1),"")</f>
        <v/>
      </c>
      <c r="Y33" s="15" t="str">
        <f>IF(SUM('Control Sample Data'!M$3:M$98)&gt;10,IF(AND(ISNUMBER('Control Sample Data'!M32),'Control Sample Data'!M32&lt;$B$1,'Control Sample Data'!M32&gt;0),'Control Sample Data'!M32,$B$1),"")</f>
        <v/>
      </c>
      <c r="AT33" s="34" t="str">
        <f t="shared" si="0"/>
        <v/>
      </c>
      <c r="AU33" s="34" t="str">
        <f t="shared" si="1"/>
        <v/>
      </c>
      <c r="AV33" s="34" t="str">
        <f t="shared" si="2"/>
        <v/>
      </c>
      <c r="AW33" s="34" t="str">
        <f t="shared" si="3"/>
        <v/>
      </c>
      <c r="AX33" s="34" t="str">
        <f t="shared" si="4"/>
        <v/>
      </c>
      <c r="AY33" s="34" t="str">
        <f t="shared" si="5"/>
        <v/>
      </c>
      <c r="AZ33" s="34" t="str">
        <f t="shared" si="6"/>
        <v/>
      </c>
      <c r="BA33" s="34" t="str">
        <f t="shared" si="7"/>
        <v/>
      </c>
      <c r="BB33" s="34" t="str">
        <f t="shared" si="8"/>
        <v/>
      </c>
      <c r="BC33" s="34" t="str">
        <f t="shared" si="9"/>
        <v/>
      </c>
      <c r="BD33" s="34" t="str">
        <f t="shared" si="10"/>
        <v/>
      </c>
      <c r="BE33" s="34" t="str">
        <f t="shared" si="11"/>
        <v/>
      </c>
      <c r="BF33" s="34" t="str">
        <f t="shared" si="12"/>
        <v/>
      </c>
      <c r="BG33" s="34" t="str">
        <f t="shared" si="13"/>
        <v/>
      </c>
      <c r="BH33" s="34" t="str">
        <f t="shared" si="14"/>
        <v/>
      </c>
      <c r="BI33" s="34" t="str">
        <f t="shared" si="15"/>
        <v/>
      </c>
      <c r="BJ33" s="34" t="str">
        <f t="shared" si="16"/>
        <v/>
      </c>
      <c r="BK33" s="34" t="str">
        <f t="shared" si="17"/>
        <v/>
      </c>
      <c r="BL33" s="34" t="str">
        <f t="shared" si="18"/>
        <v/>
      </c>
      <c r="BM33" s="34" t="str">
        <f t="shared" si="19"/>
        <v/>
      </c>
      <c r="BN33" s="36" t="e">
        <f t="shared" si="21"/>
        <v>#DIV/0!</v>
      </c>
      <c r="BO33" s="36" t="e">
        <f t="shared" si="22"/>
        <v>#DIV/0!</v>
      </c>
      <c r="BP33" s="37" t="str">
        <f t="shared" si="23"/>
        <v/>
      </c>
      <c r="BQ33" s="37" t="str">
        <f t="shared" si="24"/>
        <v/>
      </c>
      <c r="BR33" s="37" t="str">
        <f t="shared" si="25"/>
        <v/>
      </c>
      <c r="BS33" s="37" t="str">
        <f t="shared" si="26"/>
        <v/>
      </c>
      <c r="BT33" s="37" t="str">
        <f t="shared" si="27"/>
        <v/>
      </c>
      <c r="BU33" s="37" t="str">
        <f t="shared" si="28"/>
        <v/>
      </c>
      <c r="BV33" s="37" t="str">
        <f t="shared" si="29"/>
        <v/>
      </c>
      <c r="BW33" s="37" t="str">
        <f t="shared" si="30"/>
        <v/>
      </c>
      <c r="BX33" s="37" t="str">
        <f t="shared" si="31"/>
        <v/>
      </c>
      <c r="BY33" s="37" t="str">
        <f t="shared" si="32"/>
        <v/>
      </c>
      <c r="BZ33" s="37" t="str">
        <f t="shared" si="33"/>
        <v/>
      </c>
      <c r="CA33" s="37" t="str">
        <f t="shared" si="34"/>
        <v/>
      </c>
      <c r="CB33" s="37" t="str">
        <f t="shared" si="35"/>
        <v/>
      </c>
      <c r="CC33" s="37" t="str">
        <f t="shared" si="36"/>
        <v/>
      </c>
      <c r="CD33" s="37" t="str">
        <f t="shared" si="37"/>
        <v/>
      </c>
      <c r="CE33" s="37" t="str">
        <f t="shared" si="38"/>
        <v/>
      </c>
      <c r="CF33" s="37" t="str">
        <f t="shared" si="39"/>
        <v/>
      </c>
      <c r="CG33" s="37" t="str">
        <f t="shared" si="40"/>
        <v/>
      </c>
      <c r="CH33" s="37" t="str">
        <f t="shared" si="41"/>
        <v/>
      </c>
      <c r="CI33" s="37" t="str">
        <f t="shared" si="42"/>
        <v/>
      </c>
    </row>
    <row r="34" spans="1:87" ht="12.75">
      <c r="A34" s="16"/>
      <c r="B34" s="14" t="str">
        <f>'Gene Table'!D33</f>
        <v>MIMAT0000440</v>
      </c>
      <c r="C34" s="14" t="s">
        <v>129</v>
      </c>
      <c r="D34" s="15" t="str">
        <f>IF(SUM('Test Sample Data'!D$3:D$98)&gt;10,IF(AND(ISNUMBER('Test Sample Data'!D33),'Test Sample Data'!D33&lt;$B$1,'Test Sample Data'!D33&gt;0),'Test Sample Data'!D33,$B$1),"")</f>
        <v/>
      </c>
      <c r="E34" s="15" t="str">
        <f>IF(SUM('Test Sample Data'!E$3:E$98)&gt;10,IF(AND(ISNUMBER('Test Sample Data'!E33),'Test Sample Data'!E33&lt;$B$1,'Test Sample Data'!E33&gt;0),'Test Sample Data'!E33,$B$1),"")</f>
        <v/>
      </c>
      <c r="F34" s="15" t="str">
        <f>IF(SUM('Test Sample Data'!F$3:F$98)&gt;10,IF(AND(ISNUMBER('Test Sample Data'!F33),'Test Sample Data'!F33&lt;$B$1,'Test Sample Data'!F33&gt;0),'Test Sample Data'!F33,$B$1),"")</f>
        <v/>
      </c>
      <c r="G34" s="15" t="str">
        <f>IF(SUM('Test Sample Data'!G$3:G$98)&gt;10,IF(AND(ISNUMBER('Test Sample Data'!G33),'Test Sample Data'!G33&lt;$B$1,'Test Sample Data'!G33&gt;0),'Test Sample Data'!G33,$B$1),"")</f>
        <v/>
      </c>
      <c r="H34" s="15" t="str">
        <f>IF(SUM('Test Sample Data'!H$3:H$98)&gt;10,IF(AND(ISNUMBER('Test Sample Data'!H33),'Test Sample Data'!H33&lt;$B$1,'Test Sample Data'!H33&gt;0),'Test Sample Data'!H33,$B$1),"")</f>
        <v/>
      </c>
      <c r="I34" s="15" t="str">
        <f>IF(SUM('Test Sample Data'!I$3:I$98)&gt;10,IF(AND(ISNUMBER('Test Sample Data'!I33),'Test Sample Data'!I33&lt;$B$1,'Test Sample Data'!I33&gt;0),'Test Sample Data'!I33,$B$1),"")</f>
        <v/>
      </c>
      <c r="J34" s="15" t="str">
        <f>IF(SUM('Test Sample Data'!J$3:J$98)&gt;10,IF(AND(ISNUMBER('Test Sample Data'!J33),'Test Sample Data'!J33&lt;$B$1,'Test Sample Data'!J33&gt;0),'Test Sample Data'!J33,$B$1),"")</f>
        <v/>
      </c>
      <c r="K34" s="15" t="str">
        <f>IF(SUM('Test Sample Data'!K$3:K$98)&gt;10,IF(AND(ISNUMBER('Test Sample Data'!K33),'Test Sample Data'!K33&lt;$B$1,'Test Sample Data'!K33&gt;0),'Test Sample Data'!K33,$B$1),"")</f>
        <v/>
      </c>
      <c r="L34" s="15" t="str">
        <f>IF(SUM('Test Sample Data'!L$3:L$98)&gt;10,IF(AND(ISNUMBER('Test Sample Data'!L33),'Test Sample Data'!L33&lt;$B$1,'Test Sample Data'!L33&gt;0),'Test Sample Data'!L33,$B$1),"")</f>
        <v/>
      </c>
      <c r="M34" s="15" t="str">
        <f>IF(SUM('Test Sample Data'!M$3:M$98)&gt;10,IF(AND(ISNUMBER('Test Sample Data'!M33),'Test Sample Data'!M33&lt;$B$1,'Test Sample Data'!M33&gt;0),'Test Sample Data'!M33,$B$1),"")</f>
        <v/>
      </c>
      <c r="N34" s="15" t="str">
        <f>'Gene Table'!D33</f>
        <v>MIMAT0000440</v>
      </c>
      <c r="O34" s="14" t="s">
        <v>129</v>
      </c>
      <c r="P34" s="15" t="str">
        <f>IF(SUM('Control Sample Data'!D$3:D$98)&gt;10,IF(AND(ISNUMBER('Control Sample Data'!D33),'Control Sample Data'!D33&lt;$B$1,'Control Sample Data'!D33&gt;0),'Control Sample Data'!D33,$B$1),"")</f>
        <v/>
      </c>
      <c r="Q34" s="15" t="str">
        <f>IF(SUM('Control Sample Data'!E$3:E$98)&gt;10,IF(AND(ISNUMBER('Control Sample Data'!E33),'Control Sample Data'!E33&lt;$B$1,'Control Sample Data'!E33&gt;0),'Control Sample Data'!E33,$B$1),"")</f>
        <v/>
      </c>
      <c r="R34" s="15" t="str">
        <f>IF(SUM('Control Sample Data'!F$3:F$98)&gt;10,IF(AND(ISNUMBER('Control Sample Data'!F33),'Control Sample Data'!F33&lt;$B$1,'Control Sample Data'!F33&gt;0),'Control Sample Data'!F33,$B$1),"")</f>
        <v/>
      </c>
      <c r="S34" s="15" t="str">
        <f>IF(SUM('Control Sample Data'!G$3:G$98)&gt;10,IF(AND(ISNUMBER('Control Sample Data'!G33),'Control Sample Data'!G33&lt;$B$1,'Control Sample Data'!G33&gt;0),'Control Sample Data'!G33,$B$1),"")</f>
        <v/>
      </c>
      <c r="T34" s="15" t="str">
        <f>IF(SUM('Control Sample Data'!H$3:H$98)&gt;10,IF(AND(ISNUMBER('Control Sample Data'!H33),'Control Sample Data'!H33&lt;$B$1,'Control Sample Data'!H33&gt;0),'Control Sample Data'!H33,$B$1),"")</f>
        <v/>
      </c>
      <c r="U34" s="15" t="str">
        <f>IF(SUM('Control Sample Data'!I$3:I$98)&gt;10,IF(AND(ISNUMBER('Control Sample Data'!I33),'Control Sample Data'!I33&lt;$B$1,'Control Sample Data'!I33&gt;0),'Control Sample Data'!I33,$B$1),"")</f>
        <v/>
      </c>
      <c r="V34" s="15" t="str">
        <f>IF(SUM('Control Sample Data'!J$3:J$98)&gt;10,IF(AND(ISNUMBER('Control Sample Data'!J33),'Control Sample Data'!J33&lt;$B$1,'Control Sample Data'!J33&gt;0),'Control Sample Data'!J33,$B$1),"")</f>
        <v/>
      </c>
      <c r="W34" s="15" t="str">
        <f>IF(SUM('Control Sample Data'!K$3:K$98)&gt;10,IF(AND(ISNUMBER('Control Sample Data'!K33),'Control Sample Data'!K33&lt;$B$1,'Control Sample Data'!K33&gt;0),'Control Sample Data'!K33,$B$1),"")</f>
        <v/>
      </c>
      <c r="X34" s="15" t="str">
        <f>IF(SUM('Control Sample Data'!L$3:L$98)&gt;10,IF(AND(ISNUMBER('Control Sample Data'!L33),'Control Sample Data'!L33&lt;$B$1,'Control Sample Data'!L33&gt;0),'Control Sample Data'!L33,$B$1),"")</f>
        <v/>
      </c>
      <c r="Y34" s="15" t="str">
        <f>IF(SUM('Control Sample Data'!M$3:M$98)&gt;10,IF(AND(ISNUMBER('Control Sample Data'!M33),'Control Sample Data'!M33&lt;$B$1,'Control Sample Data'!M33&gt;0),'Control Sample Data'!M33,$B$1),"")</f>
        <v/>
      </c>
      <c r="AT34" s="34" t="str">
        <f t="shared" si="0"/>
        <v/>
      </c>
      <c r="AU34" s="34" t="str">
        <f t="shared" si="1"/>
        <v/>
      </c>
      <c r="AV34" s="34" t="str">
        <f t="shared" si="2"/>
        <v/>
      </c>
      <c r="AW34" s="34" t="str">
        <f t="shared" si="3"/>
        <v/>
      </c>
      <c r="AX34" s="34" t="str">
        <f t="shared" si="4"/>
        <v/>
      </c>
      <c r="AY34" s="34" t="str">
        <f t="shared" si="5"/>
        <v/>
      </c>
      <c r="AZ34" s="34" t="str">
        <f t="shared" si="6"/>
        <v/>
      </c>
      <c r="BA34" s="34" t="str">
        <f t="shared" si="7"/>
        <v/>
      </c>
      <c r="BB34" s="34" t="str">
        <f t="shared" si="8"/>
        <v/>
      </c>
      <c r="BC34" s="34" t="str">
        <f t="shared" si="9"/>
        <v/>
      </c>
      <c r="BD34" s="34" t="str">
        <f t="shared" si="10"/>
        <v/>
      </c>
      <c r="BE34" s="34" t="str">
        <f t="shared" si="11"/>
        <v/>
      </c>
      <c r="BF34" s="34" t="str">
        <f t="shared" si="12"/>
        <v/>
      </c>
      <c r="BG34" s="34" t="str">
        <f t="shared" si="13"/>
        <v/>
      </c>
      <c r="BH34" s="34" t="str">
        <f t="shared" si="14"/>
        <v/>
      </c>
      <c r="BI34" s="34" t="str">
        <f t="shared" si="15"/>
        <v/>
      </c>
      <c r="BJ34" s="34" t="str">
        <f t="shared" si="16"/>
        <v/>
      </c>
      <c r="BK34" s="34" t="str">
        <f t="shared" si="17"/>
        <v/>
      </c>
      <c r="BL34" s="34" t="str">
        <f t="shared" si="18"/>
        <v/>
      </c>
      <c r="BM34" s="34" t="str">
        <f t="shared" si="19"/>
        <v/>
      </c>
      <c r="BN34" s="36" t="e">
        <f t="shared" si="21"/>
        <v>#DIV/0!</v>
      </c>
      <c r="BO34" s="36" t="e">
        <f t="shared" si="22"/>
        <v>#DIV/0!</v>
      </c>
      <c r="BP34" s="37" t="str">
        <f t="shared" si="23"/>
        <v/>
      </c>
      <c r="BQ34" s="37" t="str">
        <f t="shared" si="24"/>
        <v/>
      </c>
      <c r="BR34" s="37" t="str">
        <f t="shared" si="25"/>
        <v/>
      </c>
      <c r="BS34" s="37" t="str">
        <f t="shared" si="26"/>
        <v/>
      </c>
      <c r="BT34" s="37" t="str">
        <f t="shared" si="27"/>
        <v/>
      </c>
      <c r="BU34" s="37" t="str">
        <f t="shared" si="28"/>
        <v/>
      </c>
      <c r="BV34" s="37" t="str">
        <f t="shared" si="29"/>
        <v/>
      </c>
      <c r="BW34" s="37" t="str">
        <f t="shared" si="30"/>
        <v/>
      </c>
      <c r="BX34" s="37" t="str">
        <f t="shared" si="31"/>
        <v/>
      </c>
      <c r="BY34" s="37" t="str">
        <f t="shared" si="32"/>
        <v/>
      </c>
      <c r="BZ34" s="37" t="str">
        <f t="shared" si="33"/>
        <v/>
      </c>
      <c r="CA34" s="37" t="str">
        <f t="shared" si="34"/>
        <v/>
      </c>
      <c r="CB34" s="37" t="str">
        <f t="shared" si="35"/>
        <v/>
      </c>
      <c r="CC34" s="37" t="str">
        <f t="shared" si="36"/>
        <v/>
      </c>
      <c r="CD34" s="37" t="str">
        <f t="shared" si="37"/>
        <v/>
      </c>
      <c r="CE34" s="37" t="str">
        <f t="shared" si="38"/>
        <v/>
      </c>
      <c r="CF34" s="37" t="str">
        <f t="shared" si="39"/>
        <v/>
      </c>
      <c r="CG34" s="37" t="str">
        <f t="shared" si="40"/>
        <v/>
      </c>
      <c r="CH34" s="37" t="str">
        <f t="shared" si="41"/>
        <v/>
      </c>
      <c r="CI34" s="37" t="str">
        <f t="shared" si="42"/>
        <v/>
      </c>
    </row>
    <row r="35" spans="1:87" ht="12.75">
      <c r="A35" s="16"/>
      <c r="B35" s="14" t="str">
        <f>'Gene Table'!D34</f>
        <v>MIMAT0000461</v>
      </c>
      <c r="C35" s="14" t="s">
        <v>133</v>
      </c>
      <c r="D35" s="15" t="str">
        <f>IF(SUM('Test Sample Data'!D$3:D$98)&gt;10,IF(AND(ISNUMBER('Test Sample Data'!D34),'Test Sample Data'!D34&lt;$B$1,'Test Sample Data'!D34&gt;0),'Test Sample Data'!D34,$B$1),"")</f>
        <v/>
      </c>
      <c r="E35" s="15" t="str">
        <f>IF(SUM('Test Sample Data'!E$3:E$98)&gt;10,IF(AND(ISNUMBER('Test Sample Data'!E34),'Test Sample Data'!E34&lt;$B$1,'Test Sample Data'!E34&gt;0),'Test Sample Data'!E34,$B$1),"")</f>
        <v/>
      </c>
      <c r="F35" s="15" t="str">
        <f>IF(SUM('Test Sample Data'!F$3:F$98)&gt;10,IF(AND(ISNUMBER('Test Sample Data'!F34),'Test Sample Data'!F34&lt;$B$1,'Test Sample Data'!F34&gt;0),'Test Sample Data'!F34,$B$1),"")</f>
        <v/>
      </c>
      <c r="G35" s="15" t="str">
        <f>IF(SUM('Test Sample Data'!G$3:G$98)&gt;10,IF(AND(ISNUMBER('Test Sample Data'!G34),'Test Sample Data'!G34&lt;$B$1,'Test Sample Data'!G34&gt;0),'Test Sample Data'!G34,$B$1),"")</f>
        <v/>
      </c>
      <c r="H35" s="15" t="str">
        <f>IF(SUM('Test Sample Data'!H$3:H$98)&gt;10,IF(AND(ISNUMBER('Test Sample Data'!H34),'Test Sample Data'!H34&lt;$B$1,'Test Sample Data'!H34&gt;0),'Test Sample Data'!H34,$B$1),"")</f>
        <v/>
      </c>
      <c r="I35" s="15" t="str">
        <f>IF(SUM('Test Sample Data'!I$3:I$98)&gt;10,IF(AND(ISNUMBER('Test Sample Data'!I34),'Test Sample Data'!I34&lt;$B$1,'Test Sample Data'!I34&gt;0),'Test Sample Data'!I34,$B$1),"")</f>
        <v/>
      </c>
      <c r="J35" s="15" t="str">
        <f>IF(SUM('Test Sample Data'!J$3:J$98)&gt;10,IF(AND(ISNUMBER('Test Sample Data'!J34),'Test Sample Data'!J34&lt;$B$1,'Test Sample Data'!J34&gt;0),'Test Sample Data'!J34,$B$1),"")</f>
        <v/>
      </c>
      <c r="K35" s="15" t="str">
        <f>IF(SUM('Test Sample Data'!K$3:K$98)&gt;10,IF(AND(ISNUMBER('Test Sample Data'!K34),'Test Sample Data'!K34&lt;$B$1,'Test Sample Data'!K34&gt;0),'Test Sample Data'!K34,$B$1),"")</f>
        <v/>
      </c>
      <c r="L35" s="15" t="str">
        <f>IF(SUM('Test Sample Data'!L$3:L$98)&gt;10,IF(AND(ISNUMBER('Test Sample Data'!L34),'Test Sample Data'!L34&lt;$B$1,'Test Sample Data'!L34&gt;0),'Test Sample Data'!L34,$B$1),"")</f>
        <v/>
      </c>
      <c r="M35" s="15" t="str">
        <f>IF(SUM('Test Sample Data'!M$3:M$98)&gt;10,IF(AND(ISNUMBER('Test Sample Data'!M34),'Test Sample Data'!M34&lt;$B$1,'Test Sample Data'!M34&gt;0),'Test Sample Data'!M34,$B$1),"")</f>
        <v/>
      </c>
      <c r="N35" s="15" t="str">
        <f>'Gene Table'!D34</f>
        <v>MIMAT0000461</v>
      </c>
      <c r="O35" s="14" t="s">
        <v>133</v>
      </c>
      <c r="P35" s="15" t="str">
        <f>IF(SUM('Control Sample Data'!D$3:D$98)&gt;10,IF(AND(ISNUMBER('Control Sample Data'!D34),'Control Sample Data'!D34&lt;$B$1,'Control Sample Data'!D34&gt;0),'Control Sample Data'!D34,$B$1),"")</f>
        <v/>
      </c>
      <c r="Q35" s="15" t="str">
        <f>IF(SUM('Control Sample Data'!E$3:E$98)&gt;10,IF(AND(ISNUMBER('Control Sample Data'!E34),'Control Sample Data'!E34&lt;$B$1,'Control Sample Data'!E34&gt;0),'Control Sample Data'!E34,$B$1),"")</f>
        <v/>
      </c>
      <c r="R35" s="15" t="str">
        <f>IF(SUM('Control Sample Data'!F$3:F$98)&gt;10,IF(AND(ISNUMBER('Control Sample Data'!F34),'Control Sample Data'!F34&lt;$B$1,'Control Sample Data'!F34&gt;0),'Control Sample Data'!F34,$B$1),"")</f>
        <v/>
      </c>
      <c r="S35" s="15" t="str">
        <f>IF(SUM('Control Sample Data'!G$3:G$98)&gt;10,IF(AND(ISNUMBER('Control Sample Data'!G34),'Control Sample Data'!G34&lt;$B$1,'Control Sample Data'!G34&gt;0),'Control Sample Data'!G34,$B$1),"")</f>
        <v/>
      </c>
      <c r="T35" s="15" t="str">
        <f>IF(SUM('Control Sample Data'!H$3:H$98)&gt;10,IF(AND(ISNUMBER('Control Sample Data'!H34),'Control Sample Data'!H34&lt;$B$1,'Control Sample Data'!H34&gt;0),'Control Sample Data'!H34,$B$1),"")</f>
        <v/>
      </c>
      <c r="U35" s="15" t="str">
        <f>IF(SUM('Control Sample Data'!I$3:I$98)&gt;10,IF(AND(ISNUMBER('Control Sample Data'!I34),'Control Sample Data'!I34&lt;$B$1,'Control Sample Data'!I34&gt;0),'Control Sample Data'!I34,$B$1),"")</f>
        <v/>
      </c>
      <c r="V35" s="15" t="str">
        <f>IF(SUM('Control Sample Data'!J$3:J$98)&gt;10,IF(AND(ISNUMBER('Control Sample Data'!J34),'Control Sample Data'!J34&lt;$B$1,'Control Sample Data'!J34&gt;0),'Control Sample Data'!J34,$B$1),"")</f>
        <v/>
      </c>
      <c r="W35" s="15" t="str">
        <f>IF(SUM('Control Sample Data'!K$3:K$98)&gt;10,IF(AND(ISNUMBER('Control Sample Data'!K34),'Control Sample Data'!K34&lt;$B$1,'Control Sample Data'!K34&gt;0),'Control Sample Data'!K34,$B$1),"")</f>
        <v/>
      </c>
      <c r="X35" s="15" t="str">
        <f>IF(SUM('Control Sample Data'!L$3:L$98)&gt;10,IF(AND(ISNUMBER('Control Sample Data'!L34),'Control Sample Data'!L34&lt;$B$1,'Control Sample Data'!L34&gt;0),'Control Sample Data'!L34,$B$1),"")</f>
        <v/>
      </c>
      <c r="Y35" s="15" t="str">
        <f>IF(SUM('Control Sample Data'!M$3:M$98)&gt;10,IF(AND(ISNUMBER('Control Sample Data'!M34),'Control Sample Data'!M34&lt;$B$1,'Control Sample Data'!M34&gt;0),'Control Sample Data'!M34,$B$1),"")</f>
        <v/>
      </c>
      <c r="AT35" s="34" t="str">
        <f t="shared" si="0"/>
        <v/>
      </c>
      <c r="AU35" s="34" t="str">
        <f t="shared" si="1"/>
        <v/>
      </c>
      <c r="AV35" s="34" t="str">
        <f t="shared" si="2"/>
        <v/>
      </c>
      <c r="AW35" s="34" t="str">
        <f t="shared" si="3"/>
        <v/>
      </c>
      <c r="AX35" s="34" t="str">
        <f t="shared" si="4"/>
        <v/>
      </c>
      <c r="AY35" s="34" t="str">
        <f t="shared" si="5"/>
        <v/>
      </c>
      <c r="AZ35" s="34" t="str">
        <f t="shared" si="6"/>
        <v/>
      </c>
      <c r="BA35" s="34" t="str">
        <f t="shared" si="7"/>
        <v/>
      </c>
      <c r="BB35" s="34" t="str">
        <f t="shared" si="8"/>
        <v/>
      </c>
      <c r="BC35" s="34" t="str">
        <f t="shared" si="9"/>
        <v/>
      </c>
      <c r="BD35" s="34" t="str">
        <f t="shared" si="10"/>
        <v/>
      </c>
      <c r="BE35" s="34" t="str">
        <f t="shared" si="11"/>
        <v/>
      </c>
      <c r="BF35" s="34" t="str">
        <f t="shared" si="12"/>
        <v/>
      </c>
      <c r="BG35" s="34" t="str">
        <f t="shared" si="13"/>
        <v/>
      </c>
      <c r="BH35" s="34" t="str">
        <f t="shared" si="14"/>
        <v/>
      </c>
      <c r="BI35" s="34" t="str">
        <f t="shared" si="15"/>
        <v/>
      </c>
      <c r="BJ35" s="34" t="str">
        <f t="shared" si="16"/>
        <v/>
      </c>
      <c r="BK35" s="34" t="str">
        <f t="shared" si="17"/>
        <v/>
      </c>
      <c r="BL35" s="34" t="str">
        <f t="shared" si="18"/>
        <v/>
      </c>
      <c r="BM35" s="34" t="str">
        <f t="shared" si="19"/>
        <v/>
      </c>
      <c r="BN35" s="36" t="e">
        <f t="shared" si="21"/>
        <v>#DIV/0!</v>
      </c>
      <c r="BO35" s="36" t="e">
        <f t="shared" si="22"/>
        <v>#DIV/0!</v>
      </c>
      <c r="BP35" s="37" t="str">
        <f t="shared" si="23"/>
        <v/>
      </c>
      <c r="BQ35" s="37" t="str">
        <f t="shared" si="24"/>
        <v/>
      </c>
      <c r="BR35" s="37" t="str">
        <f t="shared" si="25"/>
        <v/>
      </c>
      <c r="BS35" s="37" t="str">
        <f t="shared" si="26"/>
        <v/>
      </c>
      <c r="BT35" s="37" t="str">
        <f t="shared" si="27"/>
        <v/>
      </c>
      <c r="BU35" s="37" t="str">
        <f t="shared" si="28"/>
        <v/>
      </c>
      <c r="BV35" s="37" t="str">
        <f t="shared" si="29"/>
        <v/>
      </c>
      <c r="BW35" s="37" t="str">
        <f t="shared" si="30"/>
        <v/>
      </c>
      <c r="BX35" s="37" t="str">
        <f t="shared" si="31"/>
        <v/>
      </c>
      <c r="BY35" s="37" t="str">
        <f t="shared" si="32"/>
        <v/>
      </c>
      <c r="BZ35" s="37" t="str">
        <f t="shared" si="33"/>
        <v/>
      </c>
      <c r="CA35" s="37" t="str">
        <f t="shared" si="34"/>
        <v/>
      </c>
      <c r="CB35" s="37" t="str">
        <f t="shared" si="35"/>
        <v/>
      </c>
      <c r="CC35" s="37" t="str">
        <f t="shared" si="36"/>
        <v/>
      </c>
      <c r="CD35" s="37" t="str">
        <f t="shared" si="37"/>
        <v/>
      </c>
      <c r="CE35" s="37" t="str">
        <f t="shared" si="38"/>
        <v/>
      </c>
      <c r="CF35" s="37" t="str">
        <f t="shared" si="39"/>
        <v/>
      </c>
      <c r="CG35" s="37" t="str">
        <f t="shared" si="40"/>
        <v/>
      </c>
      <c r="CH35" s="37" t="str">
        <f t="shared" si="41"/>
        <v/>
      </c>
      <c r="CI35" s="37" t="str">
        <f t="shared" si="42"/>
        <v/>
      </c>
    </row>
    <row r="36" spans="1:87" ht="12.75">
      <c r="A36" s="16"/>
      <c r="B36" s="14" t="str">
        <f>'Gene Table'!D35</f>
        <v>MIMAT0000266</v>
      </c>
      <c r="C36" s="14" t="s">
        <v>137</v>
      </c>
      <c r="D36" s="15" t="str">
        <f>IF(SUM('Test Sample Data'!D$3:D$98)&gt;10,IF(AND(ISNUMBER('Test Sample Data'!D35),'Test Sample Data'!D35&lt;$B$1,'Test Sample Data'!D35&gt;0),'Test Sample Data'!D35,$B$1),"")</f>
        <v/>
      </c>
      <c r="E36" s="15" t="str">
        <f>IF(SUM('Test Sample Data'!E$3:E$98)&gt;10,IF(AND(ISNUMBER('Test Sample Data'!E35),'Test Sample Data'!E35&lt;$B$1,'Test Sample Data'!E35&gt;0),'Test Sample Data'!E35,$B$1),"")</f>
        <v/>
      </c>
      <c r="F36" s="15" t="str">
        <f>IF(SUM('Test Sample Data'!F$3:F$98)&gt;10,IF(AND(ISNUMBER('Test Sample Data'!F35),'Test Sample Data'!F35&lt;$B$1,'Test Sample Data'!F35&gt;0),'Test Sample Data'!F35,$B$1),"")</f>
        <v/>
      </c>
      <c r="G36" s="15" t="str">
        <f>IF(SUM('Test Sample Data'!G$3:G$98)&gt;10,IF(AND(ISNUMBER('Test Sample Data'!G35),'Test Sample Data'!G35&lt;$B$1,'Test Sample Data'!G35&gt;0),'Test Sample Data'!G35,$B$1),"")</f>
        <v/>
      </c>
      <c r="H36" s="15" t="str">
        <f>IF(SUM('Test Sample Data'!H$3:H$98)&gt;10,IF(AND(ISNUMBER('Test Sample Data'!H35),'Test Sample Data'!H35&lt;$B$1,'Test Sample Data'!H35&gt;0),'Test Sample Data'!H35,$B$1),"")</f>
        <v/>
      </c>
      <c r="I36" s="15" t="str">
        <f>IF(SUM('Test Sample Data'!I$3:I$98)&gt;10,IF(AND(ISNUMBER('Test Sample Data'!I35),'Test Sample Data'!I35&lt;$B$1,'Test Sample Data'!I35&gt;0),'Test Sample Data'!I35,$B$1),"")</f>
        <v/>
      </c>
      <c r="J36" s="15" t="str">
        <f>IF(SUM('Test Sample Data'!J$3:J$98)&gt;10,IF(AND(ISNUMBER('Test Sample Data'!J35),'Test Sample Data'!J35&lt;$B$1,'Test Sample Data'!J35&gt;0),'Test Sample Data'!J35,$B$1),"")</f>
        <v/>
      </c>
      <c r="K36" s="15" t="str">
        <f>IF(SUM('Test Sample Data'!K$3:K$98)&gt;10,IF(AND(ISNUMBER('Test Sample Data'!K35),'Test Sample Data'!K35&lt;$B$1,'Test Sample Data'!K35&gt;0),'Test Sample Data'!K35,$B$1),"")</f>
        <v/>
      </c>
      <c r="L36" s="15" t="str">
        <f>IF(SUM('Test Sample Data'!L$3:L$98)&gt;10,IF(AND(ISNUMBER('Test Sample Data'!L35),'Test Sample Data'!L35&lt;$B$1,'Test Sample Data'!L35&gt;0),'Test Sample Data'!L35,$B$1),"")</f>
        <v/>
      </c>
      <c r="M36" s="15" t="str">
        <f>IF(SUM('Test Sample Data'!M$3:M$98)&gt;10,IF(AND(ISNUMBER('Test Sample Data'!M35),'Test Sample Data'!M35&lt;$B$1,'Test Sample Data'!M35&gt;0),'Test Sample Data'!M35,$B$1),"")</f>
        <v/>
      </c>
      <c r="N36" s="15" t="str">
        <f>'Gene Table'!D35</f>
        <v>MIMAT0000266</v>
      </c>
      <c r="O36" s="14" t="s">
        <v>137</v>
      </c>
      <c r="P36" s="15" t="str">
        <f>IF(SUM('Control Sample Data'!D$3:D$98)&gt;10,IF(AND(ISNUMBER('Control Sample Data'!D35),'Control Sample Data'!D35&lt;$B$1,'Control Sample Data'!D35&gt;0),'Control Sample Data'!D35,$B$1),"")</f>
        <v/>
      </c>
      <c r="Q36" s="15" t="str">
        <f>IF(SUM('Control Sample Data'!E$3:E$98)&gt;10,IF(AND(ISNUMBER('Control Sample Data'!E35),'Control Sample Data'!E35&lt;$B$1,'Control Sample Data'!E35&gt;0),'Control Sample Data'!E35,$B$1),"")</f>
        <v/>
      </c>
      <c r="R36" s="15" t="str">
        <f>IF(SUM('Control Sample Data'!F$3:F$98)&gt;10,IF(AND(ISNUMBER('Control Sample Data'!F35),'Control Sample Data'!F35&lt;$B$1,'Control Sample Data'!F35&gt;0),'Control Sample Data'!F35,$B$1),"")</f>
        <v/>
      </c>
      <c r="S36" s="15" t="str">
        <f>IF(SUM('Control Sample Data'!G$3:G$98)&gt;10,IF(AND(ISNUMBER('Control Sample Data'!G35),'Control Sample Data'!G35&lt;$B$1,'Control Sample Data'!G35&gt;0),'Control Sample Data'!G35,$B$1),"")</f>
        <v/>
      </c>
      <c r="T36" s="15" t="str">
        <f>IF(SUM('Control Sample Data'!H$3:H$98)&gt;10,IF(AND(ISNUMBER('Control Sample Data'!H35),'Control Sample Data'!H35&lt;$B$1,'Control Sample Data'!H35&gt;0),'Control Sample Data'!H35,$B$1),"")</f>
        <v/>
      </c>
      <c r="U36" s="15" t="str">
        <f>IF(SUM('Control Sample Data'!I$3:I$98)&gt;10,IF(AND(ISNUMBER('Control Sample Data'!I35),'Control Sample Data'!I35&lt;$B$1,'Control Sample Data'!I35&gt;0),'Control Sample Data'!I35,$B$1),"")</f>
        <v/>
      </c>
      <c r="V36" s="15" t="str">
        <f>IF(SUM('Control Sample Data'!J$3:J$98)&gt;10,IF(AND(ISNUMBER('Control Sample Data'!J35),'Control Sample Data'!J35&lt;$B$1,'Control Sample Data'!J35&gt;0),'Control Sample Data'!J35,$B$1),"")</f>
        <v/>
      </c>
      <c r="W36" s="15" t="str">
        <f>IF(SUM('Control Sample Data'!K$3:K$98)&gt;10,IF(AND(ISNUMBER('Control Sample Data'!K35),'Control Sample Data'!K35&lt;$B$1,'Control Sample Data'!K35&gt;0),'Control Sample Data'!K35,$B$1),"")</f>
        <v/>
      </c>
      <c r="X36" s="15" t="str">
        <f>IF(SUM('Control Sample Data'!L$3:L$98)&gt;10,IF(AND(ISNUMBER('Control Sample Data'!L35),'Control Sample Data'!L35&lt;$B$1,'Control Sample Data'!L35&gt;0),'Control Sample Data'!L35,$B$1),"")</f>
        <v/>
      </c>
      <c r="Y36" s="15" t="str">
        <f>IF(SUM('Control Sample Data'!M$3:M$98)&gt;10,IF(AND(ISNUMBER('Control Sample Data'!M35),'Control Sample Data'!M35&lt;$B$1,'Control Sample Data'!M35&gt;0),'Control Sample Data'!M35,$B$1),"")</f>
        <v/>
      </c>
      <c r="AT36" s="34" t="str">
        <f aca="true" t="shared" si="44" ref="AT36:AT67">IF(ISERROR(D36-Z$26),"",D36-Z$26)</f>
        <v/>
      </c>
      <c r="AU36" s="34" t="str">
        <f aca="true" t="shared" si="45" ref="AU36:AU67">IF(ISERROR(E36-AA$26),"",E36-AA$26)</f>
        <v/>
      </c>
      <c r="AV36" s="34" t="str">
        <f aca="true" t="shared" si="46" ref="AV36:AV67">IF(ISERROR(F36-AB$26),"",F36-AB$26)</f>
        <v/>
      </c>
      <c r="AW36" s="34" t="str">
        <f aca="true" t="shared" si="47" ref="AW36:AW67">IF(ISERROR(G36-AC$26),"",G36-AC$26)</f>
        <v/>
      </c>
      <c r="AX36" s="34" t="str">
        <f aca="true" t="shared" si="48" ref="AX36:AX67">IF(ISERROR(H36-AD$26),"",H36-AD$26)</f>
        <v/>
      </c>
      <c r="AY36" s="34" t="str">
        <f aca="true" t="shared" si="49" ref="AY36:AY67">IF(ISERROR(I36-AE$26),"",I36-AE$26)</f>
        <v/>
      </c>
      <c r="AZ36" s="34" t="str">
        <f aca="true" t="shared" si="50" ref="AZ36:AZ67">IF(ISERROR(J36-AF$26),"",J36-AF$26)</f>
        <v/>
      </c>
      <c r="BA36" s="34" t="str">
        <f aca="true" t="shared" si="51" ref="BA36:BA67">IF(ISERROR(K36-AG$26),"",K36-AG$26)</f>
        <v/>
      </c>
      <c r="BB36" s="34" t="str">
        <f aca="true" t="shared" si="52" ref="BB36:BB67">IF(ISERROR(L36-AH$26),"",L36-AH$26)</f>
        <v/>
      </c>
      <c r="BC36" s="34" t="str">
        <f aca="true" t="shared" si="53" ref="BC36:BC67">IF(ISERROR(M36-AI$26),"",M36-AI$26)</f>
        <v/>
      </c>
      <c r="BD36" s="34" t="str">
        <f aca="true" t="shared" si="54" ref="BD36:BD67">IF(ISERROR(P36-AJ$26),"",P36-AJ$26)</f>
        <v/>
      </c>
      <c r="BE36" s="34" t="str">
        <f aca="true" t="shared" si="55" ref="BE36:BE67">IF(ISERROR(Q36-AK$26),"",Q36-AK$26)</f>
        <v/>
      </c>
      <c r="BF36" s="34" t="str">
        <f aca="true" t="shared" si="56" ref="BF36:BF67">IF(ISERROR(R36-AL$26),"",R36-AL$26)</f>
        <v/>
      </c>
      <c r="BG36" s="34" t="str">
        <f aca="true" t="shared" si="57" ref="BG36:BG67">IF(ISERROR(S36-AM$26),"",S36-AM$26)</f>
        <v/>
      </c>
      <c r="BH36" s="34" t="str">
        <f aca="true" t="shared" si="58" ref="BH36:BH67">IF(ISERROR(T36-AN$26),"",T36-AN$26)</f>
        <v/>
      </c>
      <c r="BI36" s="34" t="str">
        <f aca="true" t="shared" si="59" ref="BI36:BI67">IF(ISERROR(U36-AO$26),"",U36-AO$26)</f>
        <v/>
      </c>
      <c r="BJ36" s="34" t="str">
        <f aca="true" t="shared" si="60" ref="BJ36:BJ67">IF(ISERROR(V36-AP$26),"",V36-AP$26)</f>
        <v/>
      </c>
      <c r="BK36" s="34" t="str">
        <f aca="true" t="shared" si="61" ref="BK36:BK67">IF(ISERROR(W36-AQ$26),"",W36-AQ$26)</f>
        <v/>
      </c>
      <c r="BL36" s="34" t="str">
        <f aca="true" t="shared" si="62" ref="BL36:BL67">IF(ISERROR(X36-AR$26),"",X36-AR$26)</f>
        <v/>
      </c>
      <c r="BM36" s="34" t="str">
        <f aca="true" t="shared" si="63" ref="BM36:BM67">IF(ISERROR(Y36-AS$26),"",Y36-AS$26)</f>
        <v/>
      </c>
      <c r="BN36" s="36" t="e">
        <f t="shared" si="21"/>
        <v>#DIV/0!</v>
      </c>
      <c r="BO36" s="36" t="e">
        <f t="shared" si="22"/>
        <v>#DIV/0!</v>
      </c>
      <c r="BP36" s="37" t="str">
        <f t="shared" si="23"/>
        <v/>
      </c>
      <c r="BQ36" s="37" t="str">
        <f t="shared" si="24"/>
        <v/>
      </c>
      <c r="BR36" s="37" t="str">
        <f t="shared" si="25"/>
        <v/>
      </c>
      <c r="BS36" s="37" t="str">
        <f t="shared" si="26"/>
        <v/>
      </c>
      <c r="BT36" s="37" t="str">
        <f t="shared" si="27"/>
        <v/>
      </c>
      <c r="BU36" s="37" t="str">
        <f t="shared" si="28"/>
        <v/>
      </c>
      <c r="BV36" s="37" t="str">
        <f t="shared" si="29"/>
        <v/>
      </c>
      <c r="BW36" s="37" t="str">
        <f t="shared" si="30"/>
        <v/>
      </c>
      <c r="BX36" s="37" t="str">
        <f t="shared" si="31"/>
        <v/>
      </c>
      <c r="BY36" s="37" t="str">
        <f t="shared" si="32"/>
        <v/>
      </c>
      <c r="BZ36" s="37" t="str">
        <f t="shared" si="33"/>
        <v/>
      </c>
      <c r="CA36" s="37" t="str">
        <f t="shared" si="34"/>
        <v/>
      </c>
      <c r="CB36" s="37" t="str">
        <f t="shared" si="35"/>
        <v/>
      </c>
      <c r="CC36" s="37" t="str">
        <f t="shared" si="36"/>
        <v/>
      </c>
      <c r="CD36" s="37" t="str">
        <f t="shared" si="37"/>
        <v/>
      </c>
      <c r="CE36" s="37" t="str">
        <f t="shared" si="38"/>
        <v/>
      </c>
      <c r="CF36" s="37" t="str">
        <f t="shared" si="39"/>
        <v/>
      </c>
      <c r="CG36" s="37" t="str">
        <f t="shared" si="40"/>
        <v/>
      </c>
      <c r="CH36" s="37" t="str">
        <f t="shared" si="41"/>
        <v/>
      </c>
      <c r="CI36" s="37" t="str">
        <f t="shared" si="42"/>
        <v/>
      </c>
    </row>
    <row r="37" spans="1:87" ht="12.75">
      <c r="A37" s="16"/>
      <c r="B37" s="14" t="str">
        <f>'Gene Table'!D36</f>
        <v>MIMAT0000462</v>
      </c>
      <c r="C37" s="14" t="s">
        <v>141</v>
      </c>
      <c r="D37" s="15" t="str">
        <f>IF(SUM('Test Sample Data'!D$3:D$98)&gt;10,IF(AND(ISNUMBER('Test Sample Data'!D36),'Test Sample Data'!D36&lt;$B$1,'Test Sample Data'!D36&gt;0),'Test Sample Data'!D36,$B$1),"")</f>
        <v/>
      </c>
      <c r="E37" s="15" t="str">
        <f>IF(SUM('Test Sample Data'!E$3:E$98)&gt;10,IF(AND(ISNUMBER('Test Sample Data'!E36),'Test Sample Data'!E36&lt;$B$1,'Test Sample Data'!E36&gt;0),'Test Sample Data'!E36,$B$1),"")</f>
        <v/>
      </c>
      <c r="F37" s="15" t="str">
        <f>IF(SUM('Test Sample Data'!F$3:F$98)&gt;10,IF(AND(ISNUMBER('Test Sample Data'!F36),'Test Sample Data'!F36&lt;$B$1,'Test Sample Data'!F36&gt;0),'Test Sample Data'!F36,$B$1),"")</f>
        <v/>
      </c>
      <c r="G37" s="15" t="str">
        <f>IF(SUM('Test Sample Data'!G$3:G$98)&gt;10,IF(AND(ISNUMBER('Test Sample Data'!G36),'Test Sample Data'!G36&lt;$B$1,'Test Sample Data'!G36&gt;0),'Test Sample Data'!G36,$B$1),"")</f>
        <v/>
      </c>
      <c r="H37" s="15" t="str">
        <f>IF(SUM('Test Sample Data'!H$3:H$98)&gt;10,IF(AND(ISNUMBER('Test Sample Data'!H36),'Test Sample Data'!H36&lt;$B$1,'Test Sample Data'!H36&gt;0),'Test Sample Data'!H36,$B$1),"")</f>
        <v/>
      </c>
      <c r="I37" s="15" t="str">
        <f>IF(SUM('Test Sample Data'!I$3:I$98)&gt;10,IF(AND(ISNUMBER('Test Sample Data'!I36),'Test Sample Data'!I36&lt;$B$1,'Test Sample Data'!I36&gt;0),'Test Sample Data'!I36,$B$1),"")</f>
        <v/>
      </c>
      <c r="J37" s="15" t="str">
        <f>IF(SUM('Test Sample Data'!J$3:J$98)&gt;10,IF(AND(ISNUMBER('Test Sample Data'!J36),'Test Sample Data'!J36&lt;$B$1,'Test Sample Data'!J36&gt;0),'Test Sample Data'!J36,$B$1),"")</f>
        <v/>
      </c>
      <c r="K37" s="15" t="str">
        <f>IF(SUM('Test Sample Data'!K$3:K$98)&gt;10,IF(AND(ISNUMBER('Test Sample Data'!K36),'Test Sample Data'!K36&lt;$B$1,'Test Sample Data'!K36&gt;0),'Test Sample Data'!K36,$B$1),"")</f>
        <v/>
      </c>
      <c r="L37" s="15" t="str">
        <f>IF(SUM('Test Sample Data'!L$3:L$98)&gt;10,IF(AND(ISNUMBER('Test Sample Data'!L36),'Test Sample Data'!L36&lt;$B$1,'Test Sample Data'!L36&gt;0),'Test Sample Data'!L36,$B$1),"")</f>
        <v/>
      </c>
      <c r="M37" s="15" t="str">
        <f>IF(SUM('Test Sample Data'!M$3:M$98)&gt;10,IF(AND(ISNUMBER('Test Sample Data'!M36),'Test Sample Data'!M36&lt;$B$1,'Test Sample Data'!M36&gt;0),'Test Sample Data'!M36,$B$1),"")</f>
        <v/>
      </c>
      <c r="N37" s="15" t="str">
        <f>'Gene Table'!D36</f>
        <v>MIMAT0000462</v>
      </c>
      <c r="O37" s="14" t="s">
        <v>141</v>
      </c>
      <c r="P37" s="15" t="str">
        <f>IF(SUM('Control Sample Data'!D$3:D$98)&gt;10,IF(AND(ISNUMBER('Control Sample Data'!D36),'Control Sample Data'!D36&lt;$B$1,'Control Sample Data'!D36&gt;0),'Control Sample Data'!D36,$B$1),"")</f>
        <v/>
      </c>
      <c r="Q37" s="15" t="str">
        <f>IF(SUM('Control Sample Data'!E$3:E$98)&gt;10,IF(AND(ISNUMBER('Control Sample Data'!E36),'Control Sample Data'!E36&lt;$B$1,'Control Sample Data'!E36&gt;0),'Control Sample Data'!E36,$B$1),"")</f>
        <v/>
      </c>
      <c r="R37" s="15" t="str">
        <f>IF(SUM('Control Sample Data'!F$3:F$98)&gt;10,IF(AND(ISNUMBER('Control Sample Data'!F36),'Control Sample Data'!F36&lt;$B$1,'Control Sample Data'!F36&gt;0),'Control Sample Data'!F36,$B$1),"")</f>
        <v/>
      </c>
      <c r="S37" s="15" t="str">
        <f>IF(SUM('Control Sample Data'!G$3:G$98)&gt;10,IF(AND(ISNUMBER('Control Sample Data'!G36),'Control Sample Data'!G36&lt;$B$1,'Control Sample Data'!G36&gt;0),'Control Sample Data'!G36,$B$1),"")</f>
        <v/>
      </c>
      <c r="T37" s="15" t="str">
        <f>IF(SUM('Control Sample Data'!H$3:H$98)&gt;10,IF(AND(ISNUMBER('Control Sample Data'!H36),'Control Sample Data'!H36&lt;$B$1,'Control Sample Data'!H36&gt;0),'Control Sample Data'!H36,$B$1),"")</f>
        <v/>
      </c>
      <c r="U37" s="15" t="str">
        <f>IF(SUM('Control Sample Data'!I$3:I$98)&gt;10,IF(AND(ISNUMBER('Control Sample Data'!I36),'Control Sample Data'!I36&lt;$B$1,'Control Sample Data'!I36&gt;0),'Control Sample Data'!I36,$B$1),"")</f>
        <v/>
      </c>
      <c r="V37" s="15" t="str">
        <f>IF(SUM('Control Sample Data'!J$3:J$98)&gt;10,IF(AND(ISNUMBER('Control Sample Data'!J36),'Control Sample Data'!J36&lt;$B$1,'Control Sample Data'!J36&gt;0),'Control Sample Data'!J36,$B$1),"")</f>
        <v/>
      </c>
      <c r="W37" s="15" t="str">
        <f>IF(SUM('Control Sample Data'!K$3:K$98)&gt;10,IF(AND(ISNUMBER('Control Sample Data'!K36),'Control Sample Data'!K36&lt;$B$1,'Control Sample Data'!K36&gt;0),'Control Sample Data'!K36,$B$1),"")</f>
        <v/>
      </c>
      <c r="X37" s="15" t="str">
        <f>IF(SUM('Control Sample Data'!L$3:L$98)&gt;10,IF(AND(ISNUMBER('Control Sample Data'!L36),'Control Sample Data'!L36&lt;$B$1,'Control Sample Data'!L36&gt;0),'Control Sample Data'!L36,$B$1),"")</f>
        <v/>
      </c>
      <c r="Y37" s="15" t="str">
        <f>IF(SUM('Control Sample Data'!M$3:M$98)&gt;10,IF(AND(ISNUMBER('Control Sample Data'!M36),'Control Sample Data'!M36&lt;$B$1,'Control Sample Data'!M36&gt;0),'Control Sample Data'!M36,$B$1),"")</f>
        <v/>
      </c>
      <c r="AT37" s="34" t="str">
        <f t="shared" si="44"/>
        <v/>
      </c>
      <c r="AU37" s="34" t="str">
        <f t="shared" si="45"/>
        <v/>
      </c>
      <c r="AV37" s="34" t="str">
        <f t="shared" si="46"/>
        <v/>
      </c>
      <c r="AW37" s="34" t="str">
        <f t="shared" si="47"/>
        <v/>
      </c>
      <c r="AX37" s="34" t="str">
        <f t="shared" si="48"/>
        <v/>
      </c>
      <c r="AY37" s="34" t="str">
        <f t="shared" si="49"/>
        <v/>
      </c>
      <c r="AZ37" s="34" t="str">
        <f t="shared" si="50"/>
        <v/>
      </c>
      <c r="BA37" s="34" t="str">
        <f t="shared" si="51"/>
        <v/>
      </c>
      <c r="BB37" s="34" t="str">
        <f t="shared" si="52"/>
        <v/>
      </c>
      <c r="BC37" s="34" t="str">
        <f t="shared" si="53"/>
        <v/>
      </c>
      <c r="BD37" s="34" t="str">
        <f t="shared" si="54"/>
        <v/>
      </c>
      <c r="BE37" s="34" t="str">
        <f t="shared" si="55"/>
        <v/>
      </c>
      <c r="BF37" s="34" t="str">
        <f t="shared" si="56"/>
        <v/>
      </c>
      <c r="BG37" s="34" t="str">
        <f t="shared" si="57"/>
        <v/>
      </c>
      <c r="BH37" s="34" t="str">
        <f t="shared" si="58"/>
        <v/>
      </c>
      <c r="BI37" s="34" t="str">
        <f t="shared" si="59"/>
        <v/>
      </c>
      <c r="BJ37" s="34" t="str">
        <f t="shared" si="60"/>
        <v/>
      </c>
      <c r="BK37" s="34" t="str">
        <f t="shared" si="61"/>
        <v/>
      </c>
      <c r="BL37" s="34" t="str">
        <f t="shared" si="62"/>
        <v/>
      </c>
      <c r="BM37" s="34" t="str">
        <f t="shared" si="63"/>
        <v/>
      </c>
      <c r="BN37" s="36" t="e">
        <f t="shared" si="21"/>
        <v>#DIV/0!</v>
      </c>
      <c r="BO37" s="36" t="e">
        <f t="shared" si="22"/>
        <v>#DIV/0!</v>
      </c>
      <c r="BP37" s="37" t="str">
        <f t="shared" si="23"/>
        <v/>
      </c>
      <c r="BQ37" s="37" t="str">
        <f t="shared" si="24"/>
        <v/>
      </c>
      <c r="BR37" s="37" t="str">
        <f t="shared" si="25"/>
        <v/>
      </c>
      <c r="BS37" s="37" t="str">
        <f t="shared" si="26"/>
        <v/>
      </c>
      <c r="BT37" s="37" t="str">
        <f t="shared" si="27"/>
        <v/>
      </c>
      <c r="BU37" s="37" t="str">
        <f t="shared" si="28"/>
        <v/>
      </c>
      <c r="BV37" s="37" t="str">
        <f t="shared" si="29"/>
        <v/>
      </c>
      <c r="BW37" s="37" t="str">
        <f t="shared" si="30"/>
        <v/>
      </c>
      <c r="BX37" s="37" t="str">
        <f t="shared" si="31"/>
        <v/>
      </c>
      <c r="BY37" s="37" t="str">
        <f t="shared" si="32"/>
        <v/>
      </c>
      <c r="BZ37" s="37" t="str">
        <f t="shared" si="33"/>
        <v/>
      </c>
      <c r="CA37" s="37" t="str">
        <f t="shared" si="34"/>
        <v/>
      </c>
      <c r="CB37" s="37" t="str">
        <f t="shared" si="35"/>
        <v/>
      </c>
      <c r="CC37" s="37" t="str">
        <f t="shared" si="36"/>
        <v/>
      </c>
      <c r="CD37" s="37" t="str">
        <f t="shared" si="37"/>
        <v/>
      </c>
      <c r="CE37" s="37" t="str">
        <f t="shared" si="38"/>
        <v/>
      </c>
      <c r="CF37" s="37" t="str">
        <f t="shared" si="39"/>
        <v/>
      </c>
      <c r="CG37" s="37" t="str">
        <f t="shared" si="40"/>
        <v/>
      </c>
      <c r="CH37" s="37" t="str">
        <f t="shared" si="41"/>
        <v/>
      </c>
      <c r="CI37" s="37" t="str">
        <f t="shared" si="42"/>
        <v/>
      </c>
    </row>
    <row r="38" spans="1:87" ht="12.75">
      <c r="A38" s="16"/>
      <c r="B38" s="14" t="str">
        <f>'Gene Table'!D37</f>
        <v>MIMAT0000278</v>
      </c>
      <c r="C38" s="14" t="s">
        <v>145</v>
      </c>
      <c r="D38" s="15" t="str">
        <f>IF(SUM('Test Sample Data'!D$3:D$98)&gt;10,IF(AND(ISNUMBER('Test Sample Data'!D37),'Test Sample Data'!D37&lt;$B$1,'Test Sample Data'!D37&gt;0),'Test Sample Data'!D37,$B$1),"")</f>
        <v/>
      </c>
      <c r="E38" s="15" t="str">
        <f>IF(SUM('Test Sample Data'!E$3:E$98)&gt;10,IF(AND(ISNUMBER('Test Sample Data'!E37),'Test Sample Data'!E37&lt;$B$1,'Test Sample Data'!E37&gt;0),'Test Sample Data'!E37,$B$1),"")</f>
        <v/>
      </c>
      <c r="F38" s="15" t="str">
        <f>IF(SUM('Test Sample Data'!F$3:F$98)&gt;10,IF(AND(ISNUMBER('Test Sample Data'!F37),'Test Sample Data'!F37&lt;$B$1,'Test Sample Data'!F37&gt;0),'Test Sample Data'!F37,$B$1),"")</f>
        <v/>
      </c>
      <c r="G38" s="15" t="str">
        <f>IF(SUM('Test Sample Data'!G$3:G$98)&gt;10,IF(AND(ISNUMBER('Test Sample Data'!G37),'Test Sample Data'!G37&lt;$B$1,'Test Sample Data'!G37&gt;0),'Test Sample Data'!G37,$B$1),"")</f>
        <v/>
      </c>
      <c r="H38" s="15" t="str">
        <f>IF(SUM('Test Sample Data'!H$3:H$98)&gt;10,IF(AND(ISNUMBER('Test Sample Data'!H37),'Test Sample Data'!H37&lt;$B$1,'Test Sample Data'!H37&gt;0),'Test Sample Data'!H37,$B$1),"")</f>
        <v/>
      </c>
      <c r="I38" s="15" t="str">
        <f>IF(SUM('Test Sample Data'!I$3:I$98)&gt;10,IF(AND(ISNUMBER('Test Sample Data'!I37),'Test Sample Data'!I37&lt;$B$1,'Test Sample Data'!I37&gt;0),'Test Sample Data'!I37,$B$1),"")</f>
        <v/>
      </c>
      <c r="J38" s="15" t="str">
        <f>IF(SUM('Test Sample Data'!J$3:J$98)&gt;10,IF(AND(ISNUMBER('Test Sample Data'!J37),'Test Sample Data'!J37&lt;$B$1,'Test Sample Data'!J37&gt;0),'Test Sample Data'!J37,$B$1),"")</f>
        <v/>
      </c>
      <c r="K38" s="15" t="str">
        <f>IF(SUM('Test Sample Data'!K$3:K$98)&gt;10,IF(AND(ISNUMBER('Test Sample Data'!K37),'Test Sample Data'!K37&lt;$B$1,'Test Sample Data'!K37&gt;0),'Test Sample Data'!K37,$B$1),"")</f>
        <v/>
      </c>
      <c r="L38" s="15" t="str">
        <f>IF(SUM('Test Sample Data'!L$3:L$98)&gt;10,IF(AND(ISNUMBER('Test Sample Data'!L37),'Test Sample Data'!L37&lt;$B$1,'Test Sample Data'!L37&gt;0),'Test Sample Data'!L37,$B$1),"")</f>
        <v/>
      </c>
      <c r="M38" s="15" t="str">
        <f>IF(SUM('Test Sample Data'!M$3:M$98)&gt;10,IF(AND(ISNUMBER('Test Sample Data'!M37),'Test Sample Data'!M37&lt;$B$1,'Test Sample Data'!M37&gt;0),'Test Sample Data'!M37,$B$1),"")</f>
        <v/>
      </c>
      <c r="N38" s="15" t="str">
        <f>'Gene Table'!D37</f>
        <v>MIMAT0000278</v>
      </c>
      <c r="O38" s="14" t="s">
        <v>145</v>
      </c>
      <c r="P38" s="15" t="str">
        <f>IF(SUM('Control Sample Data'!D$3:D$98)&gt;10,IF(AND(ISNUMBER('Control Sample Data'!D37),'Control Sample Data'!D37&lt;$B$1,'Control Sample Data'!D37&gt;0),'Control Sample Data'!D37,$B$1),"")</f>
        <v/>
      </c>
      <c r="Q38" s="15" t="str">
        <f>IF(SUM('Control Sample Data'!E$3:E$98)&gt;10,IF(AND(ISNUMBER('Control Sample Data'!E37),'Control Sample Data'!E37&lt;$B$1,'Control Sample Data'!E37&gt;0),'Control Sample Data'!E37,$B$1),"")</f>
        <v/>
      </c>
      <c r="R38" s="15" t="str">
        <f>IF(SUM('Control Sample Data'!F$3:F$98)&gt;10,IF(AND(ISNUMBER('Control Sample Data'!F37),'Control Sample Data'!F37&lt;$B$1,'Control Sample Data'!F37&gt;0),'Control Sample Data'!F37,$B$1),"")</f>
        <v/>
      </c>
      <c r="S38" s="15" t="str">
        <f>IF(SUM('Control Sample Data'!G$3:G$98)&gt;10,IF(AND(ISNUMBER('Control Sample Data'!G37),'Control Sample Data'!G37&lt;$B$1,'Control Sample Data'!G37&gt;0),'Control Sample Data'!G37,$B$1),"")</f>
        <v/>
      </c>
      <c r="T38" s="15" t="str">
        <f>IF(SUM('Control Sample Data'!H$3:H$98)&gt;10,IF(AND(ISNUMBER('Control Sample Data'!H37),'Control Sample Data'!H37&lt;$B$1,'Control Sample Data'!H37&gt;0),'Control Sample Data'!H37,$B$1),"")</f>
        <v/>
      </c>
      <c r="U38" s="15" t="str">
        <f>IF(SUM('Control Sample Data'!I$3:I$98)&gt;10,IF(AND(ISNUMBER('Control Sample Data'!I37),'Control Sample Data'!I37&lt;$B$1,'Control Sample Data'!I37&gt;0),'Control Sample Data'!I37,$B$1),"")</f>
        <v/>
      </c>
      <c r="V38" s="15" t="str">
        <f>IF(SUM('Control Sample Data'!J$3:J$98)&gt;10,IF(AND(ISNUMBER('Control Sample Data'!J37),'Control Sample Data'!J37&lt;$B$1,'Control Sample Data'!J37&gt;0),'Control Sample Data'!J37,$B$1),"")</f>
        <v/>
      </c>
      <c r="W38" s="15" t="str">
        <f>IF(SUM('Control Sample Data'!K$3:K$98)&gt;10,IF(AND(ISNUMBER('Control Sample Data'!K37),'Control Sample Data'!K37&lt;$B$1,'Control Sample Data'!K37&gt;0),'Control Sample Data'!K37,$B$1),"")</f>
        <v/>
      </c>
      <c r="X38" s="15" t="str">
        <f>IF(SUM('Control Sample Data'!L$3:L$98)&gt;10,IF(AND(ISNUMBER('Control Sample Data'!L37),'Control Sample Data'!L37&lt;$B$1,'Control Sample Data'!L37&gt;0),'Control Sample Data'!L37,$B$1),"")</f>
        <v/>
      </c>
      <c r="Y38" s="15" t="str">
        <f>IF(SUM('Control Sample Data'!M$3:M$98)&gt;10,IF(AND(ISNUMBER('Control Sample Data'!M37),'Control Sample Data'!M37&lt;$B$1,'Control Sample Data'!M37&gt;0),'Control Sample Data'!M37,$B$1),"")</f>
        <v/>
      </c>
      <c r="AT38" s="34" t="str">
        <f t="shared" si="44"/>
        <v/>
      </c>
      <c r="AU38" s="34" t="str">
        <f t="shared" si="45"/>
        <v/>
      </c>
      <c r="AV38" s="34" t="str">
        <f t="shared" si="46"/>
        <v/>
      </c>
      <c r="AW38" s="34" t="str">
        <f t="shared" si="47"/>
        <v/>
      </c>
      <c r="AX38" s="34" t="str">
        <f t="shared" si="48"/>
        <v/>
      </c>
      <c r="AY38" s="34" t="str">
        <f t="shared" si="49"/>
        <v/>
      </c>
      <c r="AZ38" s="34" t="str">
        <f t="shared" si="50"/>
        <v/>
      </c>
      <c r="BA38" s="34" t="str">
        <f t="shared" si="51"/>
        <v/>
      </c>
      <c r="BB38" s="34" t="str">
        <f t="shared" si="52"/>
        <v/>
      </c>
      <c r="BC38" s="34" t="str">
        <f t="shared" si="53"/>
        <v/>
      </c>
      <c r="BD38" s="34" t="str">
        <f t="shared" si="54"/>
        <v/>
      </c>
      <c r="BE38" s="34" t="str">
        <f t="shared" si="55"/>
        <v/>
      </c>
      <c r="BF38" s="34" t="str">
        <f t="shared" si="56"/>
        <v/>
      </c>
      <c r="BG38" s="34" t="str">
        <f t="shared" si="57"/>
        <v/>
      </c>
      <c r="BH38" s="34" t="str">
        <f t="shared" si="58"/>
        <v/>
      </c>
      <c r="BI38" s="34" t="str">
        <f t="shared" si="59"/>
        <v/>
      </c>
      <c r="BJ38" s="34" t="str">
        <f t="shared" si="60"/>
        <v/>
      </c>
      <c r="BK38" s="34" t="str">
        <f t="shared" si="61"/>
        <v/>
      </c>
      <c r="BL38" s="34" t="str">
        <f t="shared" si="62"/>
        <v/>
      </c>
      <c r="BM38" s="34" t="str">
        <f t="shared" si="63"/>
        <v/>
      </c>
      <c r="BN38" s="36" t="e">
        <f t="shared" si="21"/>
        <v>#DIV/0!</v>
      </c>
      <c r="BO38" s="36" t="e">
        <f t="shared" si="22"/>
        <v>#DIV/0!</v>
      </c>
      <c r="BP38" s="37" t="str">
        <f t="shared" si="23"/>
        <v/>
      </c>
      <c r="BQ38" s="37" t="str">
        <f t="shared" si="24"/>
        <v/>
      </c>
      <c r="BR38" s="37" t="str">
        <f t="shared" si="25"/>
        <v/>
      </c>
      <c r="BS38" s="37" t="str">
        <f t="shared" si="26"/>
        <v/>
      </c>
      <c r="BT38" s="37" t="str">
        <f t="shared" si="27"/>
        <v/>
      </c>
      <c r="BU38" s="37" t="str">
        <f t="shared" si="28"/>
        <v/>
      </c>
      <c r="BV38" s="37" t="str">
        <f t="shared" si="29"/>
        <v/>
      </c>
      <c r="BW38" s="37" t="str">
        <f t="shared" si="30"/>
        <v/>
      </c>
      <c r="BX38" s="37" t="str">
        <f t="shared" si="31"/>
        <v/>
      </c>
      <c r="BY38" s="37" t="str">
        <f t="shared" si="32"/>
        <v/>
      </c>
      <c r="BZ38" s="37" t="str">
        <f t="shared" si="33"/>
        <v/>
      </c>
      <c r="CA38" s="37" t="str">
        <f t="shared" si="34"/>
        <v/>
      </c>
      <c r="CB38" s="37" t="str">
        <f t="shared" si="35"/>
        <v/>
      </c>
      <c r="CC38" s="37" t="str">
        <f t="shared" si="36"/>
        <v/>
      </c>
      <c r="CD38" s="37" t="str">
        <f t="shared" si="37"/>
        <v/>
      </c>
      <c r="CE38" s="37" t="str">
        <f t="shared" si="38"/>
        <v/>
      </c>
      <c r="CF38" s="37" t="str">
        <f t="shared" si="39"/>
        <v/>
      </c>
      <c r="CG38" s="37" t="str">
        <f t="shared" si="40"/>
        <v/>
      </c>
      <c r="CH38" s="37" t="str">
        <f t="shared" si="41"/>
        <v/>
      </c>
      <c r="CI38" s="37" t="str">
        <f t="shared" si="42"/>
        <v/>
      </c>
    </row>
    <row r="39" spans="1:87" ht="12.75">
      <c r="A39" s="16"/>
      <c r="B39" s="14" t="str">
        <f>'Gene Table'!D38</f>
        <v>MIMAT0000280</v>
      </c>
      <c r="C39" s="14" t="s">
        <v>149</v>
      </c>
      <c r="D39" s="15" t="str">
        <f>IF(SUM('Test Sample Data'!D$3:D$98)&gt;10,IF(AND(ISNUMBER('Test Sample Data'!D38),'Test Sample Data'!D38&lt;$B$1,'Test Sample Data'!D38&gt;0),'Test Sample Data'!D38,$B$1),"")</f>
        <v/>
      </c>
      <c r="E39" s="15" t="str">
        <f>IF(SUM('Test Sample Data'!E$3:E$98)&gt;10,IF(AND(ISNUMBER('Test Sample Data'!E38),'Test Sample Data'!E38&lt;$B$1,'Test Sample Data'!E38&gt;0),'Test Sample Data'!E38,$B$1),"")</f>
        <v/>
      </c>
      <c r="F39" s="15" t="str">
        <f>IF(SUM('Test Sample Data'!F$3:F$98)&gt;10,IF(AND(ISNUMBER('Test Sample Data'!F38),'Test Sample Data'!F38&lt;$B$1,'Test Sample Data'!F38&gt;0),'Test Sample Data'!F38,$B$1),"")</f>
        <v/>
      </c>
      <c r="G39" s="15" t="str">
        <f>IF(SUM('Test Sample Data'!G$3:G$98)&gt;10,IF(AND(ISNUMBER('Test Sample Data'!G38),'Test Sample Data'!G38&lt;$B$1,'Test Sample Data'!G38&gt;0),'Test Sample Data'!G38,$B$1),"")</f>
        <v/>
      </c>
      <c r="H39" s="15" t="str">
        <f>IF(SUM('Test Sample Data'!H$3:H$98)&gt;10,IF(AND(ISNUMBER('Test Sample Data'!H38),'Test Sample Data'!H38&lt;$B$1,'Test Sample Data'!H38&gt;0),'Test Sample Data'!H38,$B$1),"")</f>
        <v/>
      </c>
      <c r="I39" s="15" t="str">
        <f>IF(SUM('Test Sample Data'!I$3:I$98)&gt;10,IF(AND(ISNUMBER('Test Sample Data'!I38),'Test Sample Data'!I38&lt;$B$1,'Test Sample Data'!I38&gt;0),'Test Sample Data'!I38,$B$1),"")</f>
        <v/>
      </c>
      <c r="J39" s="15" t="str">
        <f>IF(SUM('Test Sample Data'!J$3:J$98)&gt;10,IF(AND(ISNUMBER('Test Sample Data'!J38),'Test Sample Data'!J38&lt;$B$1,'Test Sample Data'!J38&gt;0),'Test Sample Data'!J38,$B$1),"")</f>
        <v/>
      </c>
      <c r="K39" s="15" t="str">
        <f>IF(SUM('Test Sample Data'!K$3:K$98)&gt;10,IF(AND(ISNUMBER('Test Sample Data'!K38),'Test Sample Data'!K38&lt;$B$1,'Test Sample Data'!K38&gt;0),'Test Sample Data'!K38,$B$1),"")</f>
        <v/>
      </c>
      <c r="L39" s="15" t="str">
        <f>IF(SUM('Test Sample Data'!L$3:L$98)&gt;10,IF(AND(ISNUMBER('Test Sample Data'!L38),'Test Sample Data'!L38&lt;$B$1,'Test Sample Data'!L38&gt;0),'Test Sample Data'!L38,$B$1),"")</f>
        <v/>
      </c>
      <c r="M39" s="15" t="str">
        <f>IF(SUM('Test Sample Data'!M$3:M$98)&gt;10,IF(AND(ISNUMBER('Test Sample Data'!M38),'Test Sample Data'!M38&lt;$B$1,'Test Sample Data'!M38&gt;0),'Test Sample Data'!M38,$B$1),"")</f>
        <v/>
      </c>
      <c r="N39" s="15" t="str">
        <f>'Gene Table'!D38</f>
        <v>MIMAT0000280</v>
      </c>
      <c r="O39" s="14" t="s">
        <v>149</v>
      </c>
      <c r="P39" s="15" t="str">
        <f>IF(SUM('Control Sample Data'!D$3:D$98)&gt;10,IF(AND(ISNUMBER('Control Sample Data'!D38),'Control Sample Data'!D38&lt;$B$1,'Control Sample Data'!D38&gt;0),'Control Sample Data'!D38,$B$1),"")</f>
        <v/>
      </c>
      <c r="Q39" s="15" t="str">
        <f>IF(SUM('Control Sample Data'!E$3:E$98)&gt;10,IF(AND(ISNUMBER('Control Sample Data'!E38),'Control Sample Data'!E38&lt;$B$1,'Control Sample Data'!E38&gt;0),'Control Sample Data'!E38,$B$1),"")</f>
        <v/>
      </c>
      <c r="R39" s="15" t="str">
        <f>IF(SUM('Control Sample Data'!F$3:F$98)&gt;10,IF(AND(ISNUMBER('Control Sample Data'!F38),'Control Sample Data'!F38&lt;$B$1,'Control Sample Data'!F38&gt;0),'Control Sample Data'!F38,$B$1),"")</f>
        <v/>
      </c>
      <c r="S39" s="15" t="str">
        <f>IF(SUM('Control Sample Data'!G$3:G$98)&gt;10,IF(AND(ISNUMBER('Control Sample Data'!G38),'Control Sample Data'!G38&lt;$B$1,'Control Sample Data'!G38&gt;0),'Control Sample Data'!G38,$B$1),"")</f>
        <v/>
      </c>
      <c r="T39" s="15" t="str">
        <f>IF(SUM('Control Sample Data'!H$3:H$98)&gt;10,IF(AND(ISNUMBER('Control Sample Data'!H38),'Control Sample Data'!H38&lt;$B$1,'Control Sample Data'!H38&gt;0),'Control Sample Data'!H38,$B$1),"")</f>
        <v/>
      </c>
      <c r="U39" s="15" t="str">
        <f>IF(SUM('Control Sample Data'!I$3:I$98)&gt;10,IF(AND(ISNUMBER('Control Sample Data'!I38),'Control Sample Data'!I38&lt;$B$1,'Control Sample Data'!I38&gt;0),'Control Sample Data'!I38,$B$1),"")</f>
        <v/>
      </c>
      <c r="V39" s="15" t="str">
        <f>IF(SUM('Control Sample Data'!J$3:J$98)&gt;10,IF(AND(ISNUMBER('Control Sample Data'!J38),'Control Sample Data'!J38&lt;$B$1,'Control Sample Data'!J38&gt;0),'Control Sample Data'!J38,$B$1),"")</f>
        <v/>
      </c>
      <c r="W39" s="15" t="str">
        <f>IF(SUM('Control Sample Data'!K$3:K$98)&gt;10,IF(AND(ISNUMBER('Control Sample Data'!K38),'Control Sample Data'!K38&lt;$B$1,'Control Sample Data'!K38&gt;0),'Control Sample Data'!K38,$B$1),"")</f>
        <v/>
      </c>
      <c r="X39" s="15" t="str">
        <f>IF(SUM('Control Sample Data'!L$3:L$98)&gt;10,IF(AND(ISNUMBER('Control Sample Data'!L38),'Control Sample Data'!L38&lt;$B$1,'Control Sample Data'!L38&gt;0),'Control Sample Data'!L38,$B$1),"")</f>
        <v/>
      </c>
      <c r="Y39" s="15" t="str">
        <f>IF(SUM('Control Sample Data'!M$3:M$98)&gt;10,IF(AND(ISNUMBER('Control Sample Data'!M38),'Control Sample Data'!M38&lt;$B$1,'Control Sample Data'!M38&gt;0),'Control Sample Data'!M38,$B$1),"")</f>
        <v/>
      </c>
      <c r="AT39" s="34" t="str">
        <f t="shared" si="44"/>
        <v/>
      </c>
      <c r="AU39" s="34" t="str">
        <f t="shared" si="45"/>
        <v/>
      </c>
      <c r="AV39" s="34" t="str">
        <f t="shared" si="46"/>
        <v/>
      </c>
      <c r="AW39" s="34" t="str">
        <f t="shared" si="47"/>
        <v/>
      </c>
      <c r="AX39" s="34" t="str">
        <f t="shared" si="48"/>
        <v/>
      </c>
      <c r="AY39" s="34" t="str">
        <f t="shared" si="49"/>
        <v/>
      </c>
      <c r="AZ39" s="34" t="str">
        <f t="shared" si="50"/>
        <v/>
      </c>
      <c r="BA39" s="34" t="str">
        <f t="shared" si="51"/>
        <v/>
      </c>
      <c r="BB39" s="34" t="str">
        <f t="shared" si="52"/>
        <v/>
      </c>
      <c r="BC39" s="34" t="str">
        <f t="shared" si="53"/>
        <v/>
      </c>
      <c r="BD39" s="34" t="str">
        <f t="shared" si="54"/>
        <v/>
      </c>
      <c r="BE39" s="34" t="str">
        <f t="shared" si="55"/>
        <v/>
      </c>
      <c r="BF39" s="34" t="str">
        <f t="shared" si="56"/>
        <v/>
      </c>
      <c r="BG39" s="34" t="str">
        <f t="shared" si="57"/>
        <v/>
      </c>
      <c r="BH39" s="34" t="str">
        <f t="shared" si="58"/>
        <v/>
      </c>
      <c r="BI39" s="34" t="str">
        <f t="shared" si="59"/>
        <v/>
      </c>
      <c r="BJ39" s="34" t="str">
        <f t="shared" si="60"/>
        <v/>
      </c>
      <c r="BK39" s="34" t="str">
        <f t="shared" si="61"/>
        <v/>
      </c>
      <c r="BL39" s="34" t="str">
        <f t="shared" si="62"/>
        <v/>
      </c>
      <c r="BM39" s="34" t="str">
        <f t="shared" si="63"/>
        <v/>
      </c>
      <c r="BN39" s="36" t="e">
        <f t="shared" si="21"/>
        <v>#DIV/0!</v>
      </c>
      <c r="BO39" s="36" t="e">
        <f t="shared" si="22"/>
        <v>#DIV/0!</v>
      </c>
      <c r="BP39" s="37" t="str">
        <f t="shared" si="23"/>
        <v/>
      </c>
      <c r="BQ39" s="37" t="str">
        <f t="shared" si="24"/>
        <v/>
      </c>
      <c r="BR39" s="37" t="str">
        <f t="shared" si="25"/>
        <v/>
      </c>
      <c r="BS39" s="37" t="str">
        <f t="shared" si="26"/>
        <v/>
      </c>
      <c r="BT39" s="37" t="str">
        <f t="shared" si="27"/>
        <v/>
      </c>
      <c r="BU39" s="37" t="str">
        <f t="shared" si="28"/>
        <v/>
      </c>
      <c r="BV39" s="37" t="str">
        <f t="shared" si="29"/>
        <v/>
      </c>
      <c r="BW39" s="37" t="str">
        <f t="shared" si="30"/>
        <v/>
      </c>
      <c r="BX39" s="37" t="str">
        <f t="shared" si="31"/>
        <v/>
      </c>
      <c r="BY39" s="37" t="str">
        <f t="shared" si="32"/>
        <v/>
      </c>
      <c r="BZ39" s="37" t="str">
        <f t="shared" si="33"/>
        <v/>
      </c>
      <c r="CA39" s="37" t="str">
        <f t="shared" si="34"/>
        <v/>
      </c>
      <c r="CB39" s="37" t="str">
        <f t="shared" si="35"/>
        <v/>
      </c>
      <c r="CC39" s="37" t="str">
        <f t="shared" si="36"/>
        <v/>
      </c>
      <c r="CD39" s="37" t="str">
        <f t="shared" si="37"/>
        <v/>
      </c>
      <c r="CE39" s="37" t="str">
        <f t="shared" si="38"/>
        <v/>
      </c>
      <c r="CF39" s="37" t="str">
        <f t="shared" si="39"/>
        <v/>
      </c>
      <c r="CG39" s="37" t="str">
        <f t="shared" si="40"/>
        <v/>
      </c>
      <c r="CH39" s="37" t="str">
        <f t="shared" si="41"/>
        <v/>
      </c>
      <c r="CI39" s="37" t="str">
        <f t="shared" si="42"/>
        <v/>
      </c>
    </row>
    <row r="40" spans="1:87" ht="12.75">
      <c r="A40" s="16"/>
      <c r="B40" s="14" t="str">
        <f>'Gene Table'!D39</f>
        <v>MIMAT0000081</v>
      </c>
      <c r="C40" s="14" t="s">
        <v>153</v>
      </c>
      <c r="D40" s="15" t="str">
        <f>IF(SUM('Test Sample Data'!D$3:D$98)&gt;10,IF(AND(ISNUMBER('Test Sample Data'!D39),'Test Sample Data'!D39&lt;$B$1,'Test Sample Data'!D39&gt;0),'Test Sample Data'!D39,$B$1),"")</f>
        <v/>
      </c>
      <c r="E40" s="15" t="str">
        <f>IF(SUM('Test Sample Data'!E$3:E$98)&gt;10,IF(AND(ISNUMBER('Test Sample Data'!E39),'Test Sample Data'!E39&lt;$B$1,'Test Sample Data'!E39&gt;0),'Test Sample Data'!E39,$B$1),"")</f>
        <v/>
      </c>
      <c r="F40" s="15" t="str">
        <f>IF(SUM('Test Sample Data'!F$3:F$98)&gt;10,IF(AND(ISNUMBER('Test Sample Data'!F39),'Test Sample Data'!F39&lt;$B$1,'Test Sample Data'!F39&gt;0),'Test Sample Data'!F39,$B$1),"")</f>
        <v/>
      </c>
      <c r="G40" s="15" t="str">
        <f>IF(SUM('Test Sample Data'!G$3:G$98)&gt;10,IF(AND(ISNUMBER('Test Sample Data'!G39),'Test Sample Data'!G39&lt;$B$1,'Test Sample Data'!G39&gt;0),'Test Sample Data'!G39,$B$1),"")</f>
        <v/>
      </c>
      <c r="H40" s="15" t="str">
        <f>IF(SUM('Test Sample Data'!H$3:H$98)&gt;10,IF(AND(ISNUMBER('Test Sample Data'!H39),'Test Sample Data'!H39&lt;$B$1,'Test Sample Data'!H39&gt;0),'Test Sample Data'!H39,$B$1),"")</f>
        <v/>
      </c>
      <c r="I40" s="15" t="str">
        <f>IF(SUM('Test Sample Data'!I$3:I$98)&gt;10,IF(AND(ISNUMBER('Test Sample Data'!I39),'Test Sample Data'!I39&lt;$B$1,'Test Sample Data'!I39&gt;0),'Test Sample Data'!I39,$B$1),"")</f>
        <v/>
      </c>
      <c r="J40" s="15" t="str">
        <f>IF(SUM('Test Sample Data'!J$3:J$98)&gt;10,IF(AND(ISNUMBER('Test Sample Data'!J39),'Test Sample Data'!J39&lt;$B$1,'Test Sample Data'!J39&gt;0),'Test Sample Data'!J39,$B$1),"")</f>
        <v/>
      </c>
      <c r="K40" s="15" t="str">
        <f>IF(SUM('Test Sample Data'!K$3:K$98)&gt;10,IF(AND(ISNUMBER('Test Sample Data'!K39),'Test Sample Data'!K39&lt;$B$1,'Test Sample Data'!K39&gt;0),'Test Sample Data'!K39,$B$1),"")</f>
        <v/>
      </c>
      <c r="L40" s="15" t="str">
        <f>IF(SUM('Test Sample Data'!L$3:L$98)&gt;10,IF(AND(ISNUMBER('Test Sample Data'!L39),'Test Sample Data'!L39&lt;$B$1,'Test Sample Data'!L39&gt;0),'Test Sample Data'!L39,$B$1),"")</f>
        <v/>
      </c>
      <c r="M40" s="15" t="str">
        <f>IF(SUM('Test Sample Data'!M$3:M$98)&gt;10,IF(AND(ISNUMBER('Test Sample Data'!M39),'Test Sample Data'!M39&lt;$B$1,'Test Sample Data'!M39&gt;0),'Test Sample Data'!M39,$B$1),"")</f>
        <v/>
      </c>
      <c r="N40" s="15" t="str">
        <f>'Gene Table'!D39</f>
        <v>MIMAT0000081</v>
      </c>
      <c r="O40" s="14" t="s">
        <v>153</v>
      </c>
      <c r="P40" s="15" t="str">
        <f>IF(SUM('Control Sample Data'!D$3:D$98)&gt;10,IF(AND(ISNUMBER('Control Sample Data'!D39),'Control Sample Data'!D39&lt;$B$1,'Control Sample Data'!D39&gt;0),'Control Sample Data'!D39,$B$1),"")</f>
        <v/>
      </c>
      <c r="Q40" s="15" t="str">
        <f>IF(SUM('Control Sample Data'!E$3:E$98)&gt;10,IF(AND(ISNUMBER('Control Sample Data'!E39),'Control Sample Data'!E39&lt;$B$1,'Control Sample Data'!E39&gt;0),'Control Sample Data'!E39,$B$1),"")</f>
        <v/>
      </c>
      <c r="R40" s="15" t="str">
        <f>IF(SUM('Control Sample Data'!F$3:F$98)&gt;10,IF(AND(ISNUMBER('Control Sample Data'!F39),'Control Sample Data'!F39&lt;$B$1,'Control Sample Data'!F39&gt;0),'Control Sample Data'!F39,$B$1),"")</f>
        <v/>
      </c>
      <c r="S40" s="15" t="str">
        <f>IF(SUM('Control Sample Data'!G$3:G$98)&gt;10,IF(AND(ISNUMBER('Control Sample Data'!G39),'Control Sample Data'!G39&lt;$B$1,'Control Sample Data'!G39&gt;0),'Control Sample Data'!G39,$B$1),"")</f>
        <v/>
      </c>
      <c r="T40" s="15" t="str">
        <f>IF(SUM('Control Sample Data'!H$3:H$98)&gt;10,IF(AND(ISNUMBER('Control Sample Data'!H39),'Control Sample Data'!H39&lt;$B$1,'Control Sample Data'!H39&gt;0),'Control Sample Data'!H39,$B$1),"")</f>
        <v/>
      </c>
      <c r="U40" s="15" t="str">
        <f>IF(SUM('Control Sample Data'!I$3:I$98)&gt;10,IF(AND(ISNUMBER('Control Sample Data'!I39),'Control Sample Data'!I39&lt;$B$1,'Control Sample Data'!I39&gt;0),'Control Sample Data'!I39,$B$1),"")</f>
        <v/>
      </c>
      <c r="V40" s="15" t="str">
        <f>IF(SUM('Control Sample Data'!J$3:J$98)&gt;10,IF(AND(ISNUMBER('Control Sample Data'!J39),'Control Sample Data'!J39&lt;$B$1,'Control Sample Data'!J39&gt;0),'Control Sample Data'!J39,$B$1),"")</f>
        <v/>
      </c>
      <c r="W40" s="15" t="str">
        <f>IF(SUM('Control Sample Data'!K$3:K$98)&gt;10,IF(AND(ISNUMBER('Control Sample Data'!K39),'Control Sample Data'!K39&lt;$B$1,'Control Sample Data'!K39&gt;0),'Control Sample Data'!K39,$B$1),"")</f>
        <v/>
      </c>
      <c r="X40" s="15" t="str">
        <f>IF(SUM('Control Sample Data'!L$3:L$98)&gt;10,IF(AND(ISNUMBER('Control Sample Data'!L39),'Control Sample Data'!L39&lt;$B$1,'Control Sample Data'!L39&gt;0),'Control Sample Data'!L39,$B$1),"")</f>
        <v/>
      </c>
      <c r="Y40" s="15" t="str">
        <f>IF(SUM('Control Sample Data'!M$3:M$98)&gt;10,IF(AND(ISNUMBER('Control Sample Data'!M39),'Control Sample Data'!M39&lt;$B$1,'Control Sample Data'!M39&gt;0),'Control Sample Data'!M39,$B$1),"")</f>
        <v/>
      </c>
      <c r="AT40" s="34" t="str">
        <f t="shared" si="44"/>
        <v/>
      </c>
      <c r="AU40" s="34" t="str">
        <f t="shared" si="45"/>
        <v/>
      </c>
      <c r="AV40" s="34" t="str">
        <f t="shared" si="46"/>
        <v/>
      </c>
      <c r="AW40" s="34" t="str">
        <f t="shared" si="47"/>
        <v/>
      </c>
      <c r="AX40" s="34" t="str">
        <f t="shared" si="48"/>
        <v/>
      </c>
      <c r="AY40" s="34" t="str">
        <f t="shared" si="49"/>
        <v/>
      </c>
      <c r="AZ40" s="34" t="str">
        <f t="shared" si="50"/>
        <v/>
      </c>
      <c r="BA40" s="34" t="str">
        <f t="shared" si="51"/>
        <v/>
      </c>
      <c r="BB40" s="34" t="str">
        <f t="shared" si="52"/>
        <v/>
      </c>
      <c r="BC40" s="34" t="str">
        <f t="shared" si="53"/>
        <v/>
      </c>
      <c r="BD40" s="34" t="str">
        <f t="shared" si="54"/>
        <v/>
      </c>
      <c r="BE40" s="34" t="str">
        <f t="shared" si="55"/>
        <v/>
      </c>
      <c r="BF40" s="34" t="str">
        <f t="shared" si="56"/>
        <v/>
      </c>
      <c r="BG40" s="34" t="str">
        <f t="shared" si="57"/>
        <v/>
      </c>
      <c r="BH40" s="34" t="str">
        <f t="shared" si="58"/>
        <v/>
      </c>
      <c r="BI40" s="34" t="str">
        <f t="shared" si="59"/>
        <v/>
      </c>
      <c r="BJ40" s="34" t="str">
        <f t="shared" si="60"/>
        <v/>
      </c>
      <c r="BK40" s="34" t="str">
        <f t="shared" si="61"/>
        <v/>
      </c>
      <c r="BL40" s="34" t="str">
        <f t="shared" si="62"/>
        <v/>
      </c>
      <c r="BM40" s="34" t="str">
        <f t="shared" si="63"/>
        <v/>
      </c>
      <c r="BN40" s="36" t="e">
        <f t="shared" si="21"/>
        <v>#DIV/0!</v>
      </c>
      <c r="BO40" s="36" t="e">
        <f t="shared" si="22"/>
        <v>#DIV/0!</v>
      </c>
      <c r="BP40" s="37" t="str">
        <f t="shared" si="23"/>
        <v/>
      </c>
      <c r="BQ40" s="37" t="str">
        <f t="shared" si="24"/>
        <v/>
      </c>
      <c r="BR40" s="37" t="str">
        <f t="shared" si="25"/>
        <v/>
      </c>
      <c r="BS40" s="37" t="str">
        <f t="shared" si="26"/>
        <v/>
      </c>
      <c r="BT40" s="37" t="str">
        <f t="shared" si="27"/>
        <v/>
      </c>
      <c r="BU40" s="37" t="str">
        <f t="shared" si="28"/>
        <v/>
      </c>
      <c r="BV40" s="37" t="str">
        <f t="shared" si="29"/>
        <v/>
      </c>
      <c r="BW40" s="37" t="str">
        <f t="shared" si="30"/>
        <v/>
      </c>
      <c r="BX40" s="37" t="str">
        <f t="shared" si="31"/>
        <v/>
      </c>
      <c r="BY40" s="37" t="str">
        <f t="shared" si="32"/>
        <v/>
      </c>
      <c r="BZ40" s="37" t="str">
        <f t="shared" si="33"/>
        <v/>
      </c>
      <c r="CA40" s="37" t="str">
        <f t="shared" si="34"/>
        <v/>
      </c>
      <c r="CB40" s="37" t="str">
        <f t="shared" si="35"/>
        <v/>
      </c>
      <c r="CC40" s="37" t="str">
        <f t="shared" si="36"/>
        <v/>
      </c>
      <c r="CD40" s="37" t="str">
        <f t="shared" si="37"/>
        <v/>
      </c>
      <c r="CE40" s="37" t="str">
        <f t="shared" si="38"/>
        <v/>
      </c>
      <c r="CF40" s="37" t="str">
        <f t="shared" si="39"/>
        <v/>
      </c>
      <c r="CG40" s="37" t="str">
        <f t="shared" si="40"/>
        <v/>
      </c>
      <c r="CH40" s="37" t="str">
        <f t="shared" si="41"/>
        <v/>
      </c>
      <c r="CI40" s="37" t="str">
        <f t="shared" si="42"/>
        <v/>
      </c>
    </row>
    <row r="41" spans="1:87" ht="12.75">
      <c r="A41" s="16"/>
      <c r="B41" s="14" t="str">
        <f>'Gene Table'!D40</f>
        <v>MIMAT0000765</v>
      </c>
      <c r="C41" s="14" t="s">
        <v>157</v>
      </c>
      <c r="D41" s="15" t="str">
        <f>IF(SUM('Test Sample Data'!D$3:D$98)&gt;10,IF(AND(ISNUMBER('Test Sample Data'!D40),'Test Sample Data'!D40&lt;$B$1,'Test Sample Data'!D40&gt;0),'Test Sample Data'!D40,$B$1),"")</f>
        <v/>
      </c>
      <c r="E41" s="15" t="str">
        <f>IF(SUM('Test Sample Data'!E$3:E$98)&gt;10,IF(AND(ISNUMBER('Test Sample Data'!E40),'Test Sample Data'!E40&lt;$B$1,'Test Sample Data'!E40&gt;0),'Test Sample Data'!E40,$B$1),"")</f>
        <v/>
      </c>
      <c r="F41" s="15" t="str">
        <f>IF(SUM('Test Sample Data'!F$3:F$98)&gt;10,IF(AND(ISNUMBER('Test Sample Data'!F40),'Test Sample Data'!F40&lt;$B$1,'Test Sample Data'!F40&gt;0),'Test Sample Data'!F40,$B$1),"")</f>
        <v/>
      </c>
      <c r="G41" s="15" t="str">
        <f>IF(SUM('Test Sample Data'!G$3:G$98)&gt;10,IF(AND(ISNUMBER('Test Sample Data'!G40),'Test Sample Data'!G40&lt;$B$1,'Test Sample Data'!G40&gt;0),'Test Sample Data'!G40,$B$1),"")</f>
        <v/>
      </c>
      <c r="H41" s="15" t="str">
        <f>IF(SUM('Test Sample Data'!H$3:H$98)&gt;10,IF(AND(ISNUMBER('Test Sample Data'!H40),'Test Sample Data'!H40&lt;$B$1,'Test Sample Data'!H40&gt;0),'Test Sample Data'!H40,$B$1),"")</f>
        <v/>
      </c>
      <c r="I41" s="15" t="str">
        <f>IF(SUM('Test Sample Data'!I$3:I$98)&gt;10,IF(AND(ISNUMBER('Test Sample Data'!I40),'Test Sample Data'!I40&lt;$B$1,'Test Sample Data'!I40&gt;0),'Test Sample Data'!I40,$B$1),"")</f>
        <v/>
      </c>
      <c r="J41" s="15" t="str">
        <f>IF(SUM('Test Sample Data'!J$3:J$98)&gt;10,IF(AND(ISNUMBER('Test Sample Data'!J40),'Test Sample Data'!J40&lt;$B$1,'Test Sample Data'!J40&gt;0),'Test Sample Data'!J40,$B$1),"")</f>
        <v/>
      </c>
      <c r="K41" s="15" t="str">
        <f>IF(SUM('Test Sample Data'!K$3:K$98)&gt;10,IF(AND(ISNUMBER('Test Sample Data'!K40),'Test Sample Data'!K40&lt;$B$1,'Test Sample Data'!K40&gt;0),'Test Sample Data'!K40,$B$1),"")</f>
        <v/>
      </c>
      <c r="L41" s="15" t="str">
        <f>IF(SUM('Test Sample Data'!L$3:L$98)&gt;10,IF(AND(ISNUMBER('Test Sample Data'!L40),'Test Sample Data'!L40&lt;$B$1,'Test Sample Data'!L40&gt;0),'Test Sample Data'!L40,$B$1),"")</f>
        <v/>
      </c>
      <c r="M41" s="15" t="str">
        <f>IF(SUM('Test Sample Data'!M$3:M$98)&gt;10,IF(AND(ISNUMBER('Test Sample Data'!M40),'Test Sample Data'!M40&lt;$B$1,'Test Sample Data'!M40&gt;0),'Test Sample Data'!M40,$B$1),"")</f>
        <v/>
      </c>
      <c r="N41" s="15" t="str">
        <f>'Gene Table'!D40</f>
        <v>MIMAT0000765</v>
      </c>
      <c r="O41" s="14" t="s">
        <v>157</v>
      </c>
      <c r="P41" s="15" t="str">
        <f>IF(SUM('Control Sample Data'!D$3:D$98)&gt;10,IF(AND(ISNUMBER('Control Sample Data'!D40),'Control Sample Data'!D40&lt;$B$1,'Control Sample Data'!D40&gt;0),'Control Sample Data'!D40,$B$1),"")</f>
        <v/>
      </c>
      <c r="Q41" s="15" t="str">
        <f>IF(SUM('Control Sample Data'!E$3:E$98)&gt;10,IF(AND(ISNUMBER('Control Sample Data'!E40),'Control Sample Data'!E40&lt;$B$1,'Control Sample Data'!E40&gt;0),'Control Sample Data'!E40,$B$1),"")</f>
        <v/>
      </c>
      <c r="R41" s="15" t="str">
        <f>IF(SUM('Control Sample Data'!F$3:F$98)&gt;10,IF(AND(ISNUMBER('Control Sample Data'!F40),'Control Sample Data'!F40&lt;$B$1,'Control Sample Data'!F40&gt;0),'Control Sample Data'!F40,$B$1),"")</f>
        <v/>
      </c>
      <c r="S41" s="15" t="str">
        <f>IF(SUM('Control Sample Data'!G$3:G$98)&gt;10,IF(AND(ISNUMBER('Control Sample Data'!G40),'Control Sample Data'!G40&lt;$B$1,'Control Sample Data'!G40&gt;0),'Control Sample Data'!G40,$B$1),"")</f>
        <v/>
      </c>
      <c r="T41" s="15" t="str">
        <f>IF(SUM('Control Sample Data'!H$3:H$98)&gt;10,IF(AND(ISNUMBER('Control Sample Data'!H40),'Control Sample Data'!H40&lt;$B$1,'Control Sample Data'!H40&gt;0),'Control Sample Data'!H40,$B$1),"")</f>
        <v/>
      </c>
      <c r="U41" s="15" t="str">
        <f>IF(SUM('Control Sample Data'!I$3:I$98)&gt;10,IF(AND(ISNUMBER('Control Sample Data'!I40),'Control Sample Data'!I40&lt;$B$1,'Control Sample Data'!I40&gt;0),'Control Sample Data'!I40,$B$1),"")</f>
        <v/>
      </c>
      <c r="V41" s="15" t="str">
        <f>IF(SUM('Control Sample Data'!J$3:J$98)&gt;10,IF(AND(ISNUMBER('Control Sample Data'!J40),'Control Sample Data'!J40&lt;$B$1,'Control Sample Data'!J40&gt;0),'Control Sample Data'!J40,$B$1),"")</f>
        <v/>
      </c>
      <c r="W41" s="15" t="str">
        <f>IF(SUM('Control Sample Data'!K$3:K$98)&gt;10,IF(AND(ISNUMBER('Control Sample Data'!K40),'Control Sample Data'!K40&lt;$B$1,'Control Sample Data'!K40&gt;0),'Control Sample Data'!K40,$B$1),"")</f>
        <v/>
      </c>
      <c r="X41" s="15" t="str">
        <f>IF(SUM('Control Sample Data'!L$3:L$98)&gt;10,IF(AND(ISNUMBER('Control Sample Data'!L40),'Control Sample Data'!L40&lt;$B$1,'Control Sample Data'!L40&gt;0),'Control Sample Data'!L40,$B$1),"")</f>
        <v/>
      </c>
      <c r="Y41" s="15" t="str">
        <f>IF(SUM('Control Sample Data'!M$3:M$98)&gt;10,IF(AND(ISNUMBER('Control Sample Data'!M40),'Control Sample Data'!M40&lt;$B$1,'Control Sample Data'!M40&gt;0),'Control Sample Data'!M40,$B$1),"")</f>
        <v/>
      </c>
      <c r="AT41" s="34" t="str">
        <f t="shared" si="44"/>
        <v/>
      </c>
      <c r="AU41" s="34" t="str">
        <f t="shared" si="45"/>
        <v/>
      </c>
      <c r="AV41" s="34" t="str">
        <f t="shared" si="46"/>
        <v/>
      </c>
      <c r="AW41" s="34" t="str">
        <f t="shared" si="47"/>
        <v/>
      </c>
      <c r="AX41" s="34" t="str">
        <f t="shared" si="48"/>
        <v/>
      </c>
      <c r="AY41" s="34" t="str">
        <f t="shared" si="49"/>
        <v/>
      </c>
      <c r="AZ41" s="34" t="str">
        <f t="shared" si="50"/>
        <v/>
      </c>
      <c r="BA41" s="34" t="str">
        <f t="shared" si="51"/>
        <v/>
      </c>
      <c r="BB41" s="34" t="str">
        <f t="shared" si="52"/>
        <v/>
      </c>
      <c r="BC41" s="34" t="str">
        <f t="shared" si="53"/>
        <v/>
      </c>
      <c r="BD41" s="34" t="str">
        <f t="shared" si="54"/>
        <v/>
      </c>
      <c r="BE41" s="34" t="str">
        <f t="shared" si="55"/>
        <v/>
      </c>
      <c r="BF41" s="34" t="str">
        <f t="shared" si="56"/>
        <v/>
      </c>
      <c r="BG41" s="34" t="str">
        <f t="shared" si="57"/>
        <v/>
      </c>
      <c r="BH41" s="34" t="str">
        <f t="shared" si="58"/>
        <v/>
      </c>
      <c r="BI41" s="34" t="str">
        <f t="shared" si="59"/>
        <v/>
      </c>
      <c r="BJ41" s="34" t="str">
        <f t="shared" si="60"/>
        <v/>
      </c>
      <c r="BK41" s="34" t="str">
        <f t="shared" si="61"/>
        <v/>
      </c>
      <c r="BL41" s="34" t="str">
        <f t="shared" si="62"/>
        <v/>
      </c>
      <c r="BM41" s="34" t="str">
        <f t="shared" si="63"/>
        <v/>
      </c>
      <c r="BN41" s="36" t="e">
        <f t="shared" si="21"/>
        <v>#DIV/0!</v>
      </c>
      <c r="BO41" s="36" t="e">
        <f t="shared" si="22"/>
        <v>#DIV/0!</v>
      </c>
      <c r="BP41" s="37" t="str">
        <f t="shared" si="23"/>
        <v/>
      </c>
      <c r="BQ41" s="37" t="str">
        <f t="shared" si="24"/>
        <v/>
      </c>
      <c r="BR41" s="37" t="str">
        <f t="shared" si="25"/>
        <v/>
      </c>
      <c r="BS41" s="37" t="str">
        <f t="shared" si="26"/>
        <v/>
      </c>
      <c r="BT41" s="37" t="str">
        <f t="shared" si="27"/>
        <v/>
      </c>
      <c r="BU41" s="37" t="str">
        <f t="shared" si="28"/>
        <v/>
      </c>
      <c r="BV41" s="37" t="str">
        <f t="shared" si="29"/>
        <v/>
      </c>
      <c r="BW41" s="37" t="str">
        <f t="shared" si="30"/>
        <v/>
      </c>
      <c r="BX41" s="37" t="str">
        <f t="shared" si="31"/>
        <v/>
      </c>
      <c r="BY41" s="37" t="str">
        <f t="shared" si="32"/>
        <v/>
      </c>
      <c r="BZ41" s="37" t="str">
        <f t="shared" si="33"/>
        <v/>
      </c>
      <c r="CA41" s="37" t="str">
        <f t="shared" si="34"/>
        <v/>
      </c>
      <c r="CB41" s="37" t="str">
        <f t="shared" si="35"/>
        <v/>
      </c>
      <c r="CC41" s="37" t="str">
        <f t="shared" si="36"/>
        <v/>
      </c>
      <c r="CD41" s="37" t="str">
        <f t="shared" si="37"/>
        <v/>
      </c>
      <c r="CE41" s="37" t="str">
        <f t="shared" si="38"/>
        <v/>
      </c>
      <c r="CF41" s="37" t="str">
        <f t="shared" si="39"/>
        <v/>
      </c>
      <c r="CG41" s="37" t="str">
        <f t="shared" si="40"/>
        <v/>
      </c>
      <c r="CH41" s="37" t="str">
        <f t="shared" si="41"/>
        <v/>
      </c>
      <c r="CI41" s="37" t="str">
        <f t="shared" si="42"/>
        <v/>
      </c>
    </row>
    <row r="42" spans="1:87" ht="12.75" customHeight="1">
      <c r="A42" s="16"/>
      <c r="B42" s="14" t="str">
        <f>'Gene Table'!D41</f>
        <v>MIMAT0000255</v>
      </c>
      <c r="C42" s="14" t="s">
        <v>161</v>
      </c>
      <c r="D42" s="15" t="str">
        <f>IF(SUM('Test Sample Data'!D$3:D$98)&gt;10,IF(AND(ISNUMBER('Test Sample Data'!D41),'Test Sample Data'!D41&lt;$B$1,'Test Sample Data'!D41&gt;0),'Test Sample Data'!D41,$B$1),"")</f>
        <v/>
      </c>
      <c r="E42" s="15" t="str">
        <f>IF(SUM('Test Sample Data'!E$3:E$98)&gt;10,IF(AND(ISNUMBER('Test Sample Data'!E41),'Test Sample Data'!E41&lt;$B$1,'Test Sample Data'!E41&gt;0),'Test Sample Data'!E41,$B$1),"")</f>
        <v/>
      </c>
      <c r="F42" s="15" t="str">
        <f>IF(SUM('Test Sample Data'!F$3:F$98)&gt;10,IF(AND(ISNUMBER('Test Sample Data'!F41),'Test Sample Data'!F41&lt;$B$1,'Test Sample Data'!F41&gt;0),'Test Sample Data'!F41,$B$1),"")</f>
        <v/>
      </c>
      <c r="G42" s="15" t="str">
        <f>IF(SUM('Test Sample Data'!G$3:G$98)&gt;10,IF(AND(ISNUMBER('Test Sample Data'!G41),'Test Sample Data'!G41&lt;$B$1,'Test Sample Data'!G41&gt;0),'Test Sample Data'!G41,$B$1),"")</f>
        <v/>
      </c>
      <c r="H42" s="15" t="str">
        <f>IF(SUM('Test Sample Data'!H$3:H$98)&gt;10,IF(AND(ISNUMBER('Test Sample Data'!H41),'Test Sample Data'!H41&lt;$B$1,'Test Sample Data'!H41&gt;0),'Test Sample Data'!H41,$B$1),"")</f>
        <v/>
      </c>
      <c r="I42" s="15" t="str">
        <f>IF(SUM('Test Sample Data'!I$3:I$98)&gt;10,IF(AND(ISNUMBER('Test Sample Data'!I41),'Test Sample Data'!I41&lt;$B$1,'Test Sample Data'!I41&gt;0),'Test Sample Data'!I41,$B$1),"")</f>
        <v/>
      </c>
      <c r="J42" s="15" t="str">
        <f>IF(SUM('Test Sample Data'!J$3:J$98)&gt;10,IF(AND(ISNUMBER('Test Sample Data'!J41),'Test Sample Data'!J41&lt;$B$1,'Test Sample Data'!J41&gt;0),'Test Sample Data'!J41,$B$1),"")</f>
        <v/>
      </c>
      <c r="K42" s="15" t="str">
        <f>IF(SUM('Test Sample Data'!K$3:K$98)&gt;10,IF(AND(ISNUMBER('Test Sample Data'!K41),'Test Sample Data'!K41&lt;$B$1,'Test Sample Data'!K41&gt;0),'Test Sample Data'!K41,$B$1),"")</f>
        <v/>
      </c>
      <c r="L42" s="15" t="str">
        <f>IF(SUM('Test Sample Data'!L$3:L$98)&gt;10,IF(AND(ISNUMBER('Test Sample Data'!L41),'Test Sample Data'!L41&lt;$B$1,'Test Sample Data'!L41&gt;0),'Test Sample Data'!L41,$B$1),"")</f>
        <v/>
      </c>
      <c r="M42" s="15" t="str">
        <f>IF(SUM('Test Sample Data'!M$3:M$98)&gt;10,IF(AND(ISNUMBER('Test Sample Data'!M41),'Test Sample Data'!M41&lt;$B$1,'Test Sample Data'!M41&gt;0),'Test Sample Data'!M41,$B$1),"")</f>
        <v/>
      </c>
      <c r="N42" s="15" t="str">
        <f>'Gene Table'!D41</f>
        <v>MIMAT0000255</v>
      </c>
      <c r="O42" s="14" t="s">
        <v>161</v>
      </c>
      <c r="P42" s="15" t="str">
        <f>IF(SUM('Control Sample Data'!D$3:D$98)&gt;10,IF(AND(ISNUMBER('Control Sample Data'!D41),'Control Sample Data'!D41&lt;$B$1,'Control Sample Data'!D41&gt;0),'Control Sample Data'!D41,$B$1),"")</f>
        <v/>
      </c>
      <c r="Q42" s="15" t="str">
        <f>IF(SUM('Control Sample Data'!E$3:E$98)&gt;10,IF(AND(ISNUMBER('Control Sample Data'!E41),'Control Sample Data'!E41&lt;$B$1,'Control Sample Data'!E41&gt;0),'Control Sample Data'!E41,$B$1),"")</f>
        <v/>
      </c>
      <c r="R42" s="15" t="str">
        <f>IF(SUM('Control Sample Data'!F$3:F$98)&gt;10,IF(AND(ISNUMBER('Control Sample Data'!F41),'Control Sample Data'!F41&lt;$B$1,'Control Sample Data'!F41&gt;0),'Control Sample Data'!F41,$B$1),"")</f>
        <v/>
      </c>
      <c r="S42" s="15" t="str">
        <f>IF(SUM('Control Sample Data'!G$3:G$98)&gt;10,IF(AND(ISNUMBER('Control Sample Data'!G41),'Control Sample Data'!G41&lt;$B$1,'Control Sample Data'!G41&gt;0),'Control Sample Data'!G41,$B$1),"")</f>
        <v/>
      </c>
      <c r="T42" s="15" t="str">
        <f>IF(SUM('Control Sample Data'!H$3:H$98)&gt;10,IF(AND(ISNUMBER('Control Sample Data'!H41),'Control Sample Data'!H41&lt;$B$1,'Control Sample Data'!H41&gt;0),'Control Sample Data'!H41,$B$1),"")</f>
        <v/>
      </c>
      <c r="U42" s="15" t="str">
        <f>IF(SUM('Control Sample Data'!I$3:I$98)&gt;10,IF(AND(ISNUMBER('Control Sample Data'!I41),'Control Sample Data'!I41&lt;$B$1,'Control Sample Data'!I41&gt;0),'Control Sample Data'!I41,$B$1),"")</f>
        <v/>
      </c>
      <c r="V42" s="15" t="str">
        <f>IF(SUM('Control Sample Data'!J$3:J$98)&gt;10,IF(AND(ISNUMBER('Control Sample Data'!J41),'Control Sample Data'!J41&lt;$B$1,'Control Sample Data'!J41&gt;0),'Control Sample Data'!J41,$B$1),"")</f>
        <v/>
      </c>
      <c r="W42" s="15" t="str">
        <f>IF(SUM('Control Sample Data'!K$3:K$98)&gt;10,IF(AND(ISNUMBER('Control Sample Data'!K41),'Control Sample Data'!K41&lt;$B$1,'Control Sample Data'!K41&gt;0),'Control Sample Data'!K41,$B$1),"")</f>
        <v/>
      </c>
      <c r="X42" s="15" t="str">
        <f>IF(SUM('Control Sample Data'!L$3:L$98)&gt;10,IF(AND(ISNUMBER('Control Sample Data'!L41),'Control Sample Data'!L41&lt;$B$1,'Control Sample Data'!L41&gt;0),'Control Sample Data'!L41,$B$1),"")</f>
        <v/>
      </c>
      <c r="Y42" s="15" t="str">
        <f>IF(SUM('Control Sample Data'!M$3:M$98)&gt;10,IF(AND(ISNUMBER('Control Sample Data'!M41),'Control Sample Data'!M41&lt;$B$1,'Control Sample Data'!M41&gt;0),'Control Sample Data'!M41,$B$1),"")</f>
        <v/>
      </c>
      <c r="AT42" s="34" t="str">
        <f t="shared" si="44"/>
        <v/>
      </c>
      <c r="AU42" s="34" t="str">
        <f t="shared" si="45"/>
        <v/>
      </c>
      <c r="AV42" s="34" t="str">
        <f t="shared" si="46"/>
        <v/>
      </c>
      <c r="AW42" s="34" t="str">
        <f t="shared" si="47"/>
        <v/>
      </c>
      <c r="AX42" s="34" t="str">
        <f t="shared" si="48"/>
        <v/>
      </c>
      <c r="AY42" s="34" t="str">
        <f t="shared" si="49"/>
        <v/>
      </c>
      <c r="AZ42" s="34" t="str">
        <f t="shared" si="50"/>
        <v/>
      </c>
      <c r="BA42" s="34" t="str">
        <f t="shared" si="51"/>
        <v/>
      </c>
      <c r="BB42" s="34" t="str">
        <f t="shared" si="52"/>
        <v/>
      </c>
      <c r="BC42" s="34" t="str">
        <f t="shared" si="53"/>
        <v/>
      </c>
      <c r="BD42" s="34" t="str">
        <f t="shared" si="54"/>
        <v/>
      </c>
      <c r="BE42" s="34" t="str">
        <f t="shared" si="55"/>
        <v/>
      </c>
      <c r="BF42" s="34" t="str">
        <f t="shared" si="56"/>
        <v/>
      </c>
      <c r="BG42" s="34" t="str">
        <f t="shared" si="57"/>
        <v/>
      </c>
      <c r="BH42" s="34" t="str">
        <f t="shared" si="58"/>
        <v/>
      </c>
      <c r="BI42" s="34" t="str">
        <f t="shared" si="59"/>
        <v/>
      </c>
      <c r="BJ42" s="34" t="str">
        <f t="shared" si="60"/>
        <v/>
      </c>
      <c r="BK42" s="34" t="str">
        <f t="shared" si="61"/>
        <v/>
      </c>
      <c r="BL42" s="34" t="str">
        <f t="shared" si="62"/>
        <v/>
      </c>
      <c r="BM42" s="34" t="str">
        <f t="shared" si="63"/>
        <v/>
      </c>
      <c r="BN42" s="36" t="e">
        <f t="shared" si="21"/>
        <v>#DIV/0!</v>
      </c>
      <c r="BO42" s="36" t="e">
        <f t="shared" si="22"/>
        <v>#DIV/0!</v>
      </c>
      <c r="BP42" s="37" t="str">
        <f t="shared" si="23"/>
        <v/>
      </c>
      <c r="BQ42" s="37" t="str">
        <f t="shared" si="24"/>
        <v/>
      </c>
      <c r="BR42" s="37" t="str">
        <f t="shared" si="25"/>
        <v/>
      </c>
      <c r="BS42" s="37" t="str">
        <f t="shared" si="26"/>
        <v/>
      </c>
      <c r="BT42" s="37" t="str">
        <f t="shared" si="27"/>
        <v/>
      </c>
      <c r="BU42" s="37" t="str">
        <f t="shared" si="28"/>
        <v/>
      </c>
      <c r="BV42" s="37" t="str">
        <f t="shared" si="29"/>
        <v/>
      </c>
      <c r="BW42" s="37" t="str">
        <f t="shared" si="30"/>
        <v/>
      </c>
      <c r="BX42" s="37" t="str">
        <f t="shared" si="31"/>
        <v/>
      </c>
      <c r="BY42" s="37" t="str">
        <f t="shared" si="32"/>
        <v/>
      </c>
      <c r="BZ42" s="37" t="str">
        <f t="shared" si="33"/>
        <v/>
      </c>
      <c r="CA42" s="37" t="str">
        <f t="shared" si="34"/>
        <v/>
      </c>
      <c r="CB42" s="37" t="str">
        <f t="shared" si="35"/>
        <v/>
      </c>
      <c r="CC42" s="37" t="str">
        <f t="shared" si="36"/>
        <v/>
      </c>
      <c r="CD42" s="37" t="str">
        <f t="shared" si="37"/>
        <v/>
      </c>
      <c r="CE42" s="37" t="str">
        <f t="shared" si="38"/>
        <v/>
      </c>
      <c r="CF42" s="37" t="str">
        <f t="shared" si="39"/>
        <v/>
      </c>
      <c r="CG42" s="37" t="str">
        <f t="shared" si="40"/>
        <v/>
      </c>
      <c r="CH42" s="37" t="str">
        <f t="shared" si="41"/>
        <v/>
      </c>
      <c r="CI42" s="37" t="str">
        <f t="shared" si="42"/>
        <v/>
      </c>
    </row>
    <row r="43" spans="1:87" ht="12.75">
      <c r="A43" s="16"/>
      <c r="B43" s="14" t="str">
        <f>'Gene Table'!D42</f>
        <v>MIMAT0000726</v>
      </c>
      <c r="C43" s="14" t="s">
        <v>165</v>
      </c>
      <c r="D43" s="15" t="str">
        <f>IF(SUM('Test Sample Data'!D$3:D$98)&gt;10,IF(AND(ISNUMBER('Test Sample Data'!D42),'Test Sample Data'!D42&lt;$B$1,'Test Sample Data'!D42&gt;0),'Test Sample Data'!D42,$B$1),"")</f>
        <v/>
      </c>
      <c r="E43" s="15" t="str">
        <f>IF(SUM('Test Sample Data'!E$3:E$98)&gt;10,IF(AND(ISNUMBER('Test Sample Data'!E42),'Test Sample Data'!E42&lt;$B$1,'Test Sample Data'!E42&gt;0),'Test Sample Data'!E42,$B$1),"")</f>
        <v/>
      </c>
      <c r="F43" s="15" t="str">
        <f>IF(SUM('Test Sample Data'!F$3:F$98)&gt;10,IF(AND(ISNUMBER('Test Sample Data'!F42),'Test Sample Data'!F42&lt;$B$1,'Test Sample Data'!F42&gt;0),'Test Sample Data'!F42,$B$1),"")</f>
        <v/>
      </c>
      <c r="G43" s="15" t="str">
        <f>IF(SUM('Test Sample Data'!G$3:G$98)&gt;10,IF(AND(ISNUMBER('Test Sample Data'!G42),'Test Sample Data'!G42&lt;$B$1,'Test Sample Data'!G42&gt;0),'Test Sample Data'!G42,$B$1),"")</f>
        <v/>
      </c>
      <c r="H43" s="15" t="str">
        <f>IF(SUM('Test Sample Data'!H$3:H$98)&gt;10,IF(AND(ISNUMBER('Test Sample Data'!H42),'Test Sample Data'!H42&lt;$B$1,'Test Sample Data'!H42&gt;0),'Test Sample Data'!H42,$B$1),"")</f>
        <v/>
      </c>
      <c r="I43" s="15" t="str">
        <f>IF(SUM('Test Sample Data'!I$3:I$98)&gt;10,IF(AND(ISNUMBER('Test Sample Data'!I42),'Test Sample Data'!I42&lt;$B$1,'Test Sample Data'!I42&gt;0),'Test Sample Data'!I42,$B$1),"")</f>
        <v/>
      </c>
      <c r="J43" s="15" t="str">
        <f>IF(SUM('Test Sample Data'!J$3:J$98)&gt;10,IF(AND(ISNUMBER('Test Sample Data'!J42),'Test Sample Data'!J42&lt;$B$1,'Test Sample Data'!J42&gt;0),'Test Sample Data'!J42,$B$1),"")</f>
        <v/>
      </c>
      <c r="K43" s="15" t="str">
        <f>IF(SUM('Test Sample Data'!K$3:K$98)&gt;10,IF(AND(ISNUMBER('Test Sample Data'!K42),'Test Sample Data'!K42&lt;$B$1,'Test Sample Data'!K42&gt;0),'Test Sample Data'!K42,$B$1),"")</f>
        <v/>
      </c>
      <c r="L43" s="15" t="str">
        <f>IF(SUM('Test Sample Data'!L$3:L$98)&gt;10,IF(AND(ISNUMBER('Test Sample Data'!L42),'Test Sample Data'!L42&lt;$B$1,'Test Sample Data'!L42&gt;0),'Test Sample Data'!L42,$B$1),"")</f>
        <v/>
      </c>
      <c r="M43" s="15" t="str">
        <f>IF(SUM('Test Sample Data'!M$3:M$98)&gt;10,IF(AND(ISNUMBER('Test Sample Data'!M42),'Test Sample Data'!M42&lt;$B$1,'Test Sample Data'!M42&gt;0),'Test Sample Data'!M42,$B$1),"")</f>
        <v/>
      </c>
      <c r="N43" s="15" t="str">
        <f>'Gene Table'!D42</f>
        <v>MIMAT0000726</v>
      </c>
      <c r="O43" s="14" t="s">
        <v>165</v>
      </c>
      <c r="P43" s="15" t="str">
        <f>IF(SUM('Control Sample Data'!D$3:D$98)&gt;10,IF(AND(ISNUMBER('Control Sample Data'!D42),'Control Sample Data'!D42&lt;$B$1,'Control Sample Data'!D42&gt;0),'Control Sample Data'!D42,$B$1),"")</f>
        <v/>
      </c>
      <c r="Q43" s="15" t="str">
        <f>IF(SUM('Control Sample Data'!E$3:E$98)&gt;10,IF(AND(ISNUMBER('Control Sample Data'!E42),'Control Sample Data'!E42&lt;$B$1,'Control Sample Data'!E42&gt;0),'Control Sample Data'!E42,$B$1),"")</f>
        <v/>
      </c>
      <c r="R43" s="15" t="str">
        <f>IF(SUM('Control Sample Data'!F$3:F$98)&gt;10,IF(AND(ISNUMBER('Control Sample Data'!F42),'Control Sample Data'!F42&lt;$B$1,'Control Sample Data'!F42&gt;0),'Control Sample Data'!F42,$B$1),"")</f>
        <v/>
      </c>
      <c r="S43" s="15" t="str">
        <f>IF(SUM('Control Sample Data'!G$3:G$98)&gt;10,IF(AND(ISNUMBER('Control Sample Data'!G42),'Control Sample Data'!G42&lt;$B$1,'Control Sample Data'!G42&gt;0),'Control Sample Data'!G42,$B$1),"")</f>
        <v/>
      </c>
      <c r="T43" s="15" t="str">
        <f>IF(SUM('Control Sample Data'!H$3:H$98)&gt;10,IF(AND(ISNUMBER('Control Sample Data'!H42),'Control Sample Data'!H42&lt;$B$1,'Control Sample Data'!H42&gt;0),'Control Sample Data'!H42,$B$1),"")</f>
        <v/>
      </c>
      <c r="U43" s="15" t="str">
        <f>IF(SUM('Control Sample Data'!I$3:I$98)&gt;10,IF(AND(ISNUMBER('Control Sample Data'!I42),'Control Sample Data'!I42&lt;$B$1,'Control Sample Data'!I42&gt;0),'Control Sample Data'!I42,$B$1),"")</f>
        <v/>
      </c>
      <c r="V43" s="15" t="str">
        <f>IF(SUM('Control Sample Data'!J$3:J$98)&gt;10,IF(AND(ISNUMBER('Control Sample Data'!J42),'Control Sample Data'!J42&lt;$B$1,'Control Sample Data'!J42&gt;0),'Control Sample Data'!J42,$B$1),"")</f>
        <v/>
      </c>
      <c r="W43" s="15" t="str">
        <f>IF(SUM('Control Sample Data'!K$3:K$98)&gt;10,IF(AND(ISNUMBER('Control Sample Data'!K42),'Control Sample Data'!K42&lt;$B$1,'Control Sample Data'!K42&gt;0),'Control Sample Data'!K42,$B$1),"")</f>
        <v/>
      </c>
      <c r="X43" s="15" t="str">
        <f>IF(SUM('Control Sample Data'!L$3:L$98)&gt;10,IF(AND(ISNUMBER('Control Sample Data'!L42),'Control Sample Data'!L42&lt;$B$1,'Control Sample Data'!L42&gt;0),'Control Sample Data'!L42,$B$1),"")</f>
        <v/>
      </c>
      <c r="Y43" s="15" t="str">
        <f>IF(SUM('Control Sample Data'!M$3:M$98)&gt;10,IF(AND(ISNUMBER('Control Sample Data'!M42),'Control Sample Data'!M42&lt;$B$1,'Control Sample Data'!M42&gt;0),'Control Sample Data'!M42,$B$1),"")</f>
        <v/>
      </c>
      <c r="AT43" s="34" t="str">
        <f t="shared" si="44"/>
        <v/>
      </c>
      <c r="AU43" s="34" t="str">
        <f t="shared" si="45"/>
        <v/>
      </c>
      <c r="AV43" s="34" t="str">
        <f t="shared" si="46"/>
        <v/>
      </c>
      <c r="AW43" s="34" t="str">
        <f t="shared" si="47"/>
        <v/>
      </c>
      <c r="AX43" s="34" t="str">
        <f t="shared" si="48"/>
        <v/>
      </c>
      <c r="AY43" s="34" t="str">
        <f t="shared" si="49"/>
        <v/>
      </c>
      <c r="AZ43" s="34" t="str">
        <f t="shared" si="50"/>
        <v/>
      </c>
      <c r="BA43" s="34" t="str">
        <f t="shared" si="51"/>
        <v/>
      </c>
      <c r="BB43" s="34" t="str">
        <f t="shared" si="52"/>
        <v/>
      </c>
      <c r="BC43" s="34" t="str">
        <f t="shared" si="53"/>
        <v/>
      </c>
      <c r="BD43" s="34" t="str">
        <f t="shared" si="54"/>
        <v/>
      </c>
      <c r="BE43" s="34" t="str">
        <f t="shared" si="55"/>
        <v/>
      </c>
      <c r="BF43" s="34" t="str">
        <f t="shared" si="56"/>
        <v/>
      </c>
      <c r="BG43" s="34" t="str">
        <f t="shared" si="57"/>
        <v/>
      </c>
      <c r="BH43" s="34" t="str">
        <f t="shared" si="58"/>
        <v/>
      </c>
      <c r="BI43" s="34" t="str">
        <f t="shared" si="59"/>
        <v/>
      </c>
      <c r="BJ43" s="34" t="str">
        <f t="shared" si="60"/>
        <v/>
      </c>
      <c r="BK43" s="34" t="str">
        <f t="shared" si="61"/>
        <v/>
      </c>
      <c r="BL43" s="34" t="str">
        <f t="shared" si="62"/>
        <v/>
      </c>
      <c r="BM43" s="34" t="str">
        <f t="shared" si="63"/>
        <v/>
      </c>
      <c r="BN43" s="36" t="e">
        <f t="shared" si="21"/>
        <v>#DIV/0!</v>
      </c>
      <c r="BO43" s="36" t="e">
        <f t="shared" si="22"/>
        <v>#DIV/0!</v>
      </c>
      <c r="BP43" s="37" t="str">
        <f t="shared" si="23"/>
        <v/>
      </c>
      <c r="BQ43" s="37" t="str">
        <f t="shared" si="24"/>
        <v/>
      </c>
      <c r="BR43" s="37" t="str">
        <f t="shared" si="25"/>
        <v/>
      </c>
      <c r="BS43" s="37" t="str">
        <f t="shared" si="26"/>
        <v/>
      </c>
      <c r="BT43" s="37" t="str">
        <f t="shared" si="27"/>
        <v/>
      </c>
      <c r="BU43" s="37" t="str">
        <f t="shared" si="28"/>
        <v/>
      </c>
      <c r="BV43" s="37" t="str">
        <f t="shared" si="29"/>
        <v/>
      </c>
      <c r="BW43" s="37" t="str">
        <f t="shared" si="30"/>
        <v/>
      </c>
      <c r="BX43" s="37" t="str">
        <f t="shared" si="31"/>
        <v/>
      </c>
      <c r="BY43" s="37" t="str">
        <f t="shared" si="32"/>
        <v/>
      </c>
      <c r="BZ43" s="37" t="str">
        <f t="shared" si="33"/>
        <v/>
      </c>
      <c r="CA43" s="37" t="str">
        <f t="shared" si="34"/>
        <v/>
      </c>
      <c r="CB43" s="37" t="str">
        <f t="shared" si="35"/>
        <v/>
      </c>
      <c r="CC43" s="37" t="str">
        <f t="shared" si="36"/>
        <v/>
      </c>
      <c r="CD43" s="37" t="str">
        <f t="shared" si="37"/>
        <v/>
      </c>
      <c r="CE43" s="37" t="str">
        <f t="shared" si="38"/>
        <v/>
      </c>
      <c r="CF43" s="37" t="str">
        <f t="shared" si="39"/>
        <v/>
      </c>
      <c r="CG43" s="37" t="str">
        <f t="shared" si="40"/>
        <v/>
      </c>
      <c r="CH43" s="37" t="str">
        <f t="shared" si="41"/>
        <v/>
      </c>
      <c r="CI43" s="37" t="str">
        <f t="shared" si="42"/>
        <v/>
      </c>
    </row>
    <row r="44" spans="1:87" ht="12.75">
      <c r="A44" s="16"/>
      <c r="B44" s="14" t="str">
        <f>'Gene Table'!D43</f>
        <v>MIMAT0000092</v>
      </c>
      <c r="C44" s="14" t="s">
        <v>169</v>
      </c>
      <c r="D44" s="15" t="str">
        <f>IF(SUM('Test Sample Data'!D$3:D$98)&gt;10,IF(AND(ISNUMBER('Test Sample Data'!D43),'Test Sample Data'!D43&lt;$B$1,'Test Sample Data'!D43&gt;0),'Test Sample Data'!D43,$B$1),"")</f>
        <v/>
      </c>
      <c r="E44" s="15" t="str">
        <f>IF(SUM('Test Sample Data'!E$3:E$98)&gt;10,IF(AND(ISNUMBER('Test Sample Data'!E43),'Test Sample Data'!E43&lt;$B$1,'Test Sample Data'!E43&gt;0),'Test Sample Data'!E43,$B$1),"")</f>
        <v/>
      </c>
      <c r="F44" s="15" t="str">
        <f>IF(SUM('Test Sample Data'!F$3:F$98)&gt;10,IF(AND(ISNUMBER('Test Sample Data'!F43),'Test Sample Data'!F43&lt;$B$1,'Test Sample Data'!F43&gt;0),'Test Sample Data'!F43,$B$1),"")</f>
        <v/>
      </c>
      <c r="G44" s="15" t="str">
        <f>IF(SUM('Test Sample Data'!G$3:G$98)&gt;10,IF(AND(ISNUMBER('Test Sample Data'!G43),'Test Sample Data'!G43&lt;$B$1,'Test Sample Data'!G43&gt;0),'Test Sample Data'!G43,$B$1),"")</f>
        <v/>
      </c>
      <c r="H44" s="15" t="str">
        <f>IF(SUM('Test Sample Data'!H$3:H$98)&gt;10,IF(AND(ISNUMBER('Test Sample Data'!H43),'Test Sample Data'!H43&lt;$B$1,'Test Sample Data'!H43&gt;0),'Test Sample Data'!H43,$B$1),"")</f>
        <v/>
      </c>
      <c r="I44" s="15" t="str">
        <f>IF(SUM('Test Sample Data'!I$3:I$98)&gt;10,IF(AND(ISNUMBER('Test Sample Data'!I43),'Test Sample Data'!I43&lt;$B$1,'Test Sample Data'!I43&gt;0),'Test Sample Data'!I43,$B$1),"")</f>
        <v/>
      </c>
      <c r="J44" s="15" t="str">
        <f>IF(SUM('Test Sample Data'!J$3:J$98)&gt;10,IF(AND(ISNUMBER('Test Sample Data'!J43),'Test Sample Data'!J43&lt;$B$1,'Test Sample Data'!J43&gt;0),'Test Sample Data'!J43,$B$1),"")</f>
        <v/>
      </c>
      <c r="K44" s="15" t="str">
        <f>IF(SUM('Test Sample Data'!K$3:K$98)&gt;10,IF(AND(ISNUMBER('Test Sample Data'!K43),'Test Sample Data'!K43&lt;$B$1,'Test Sample Data'!K43&gt;0),'Test Sample Data'!K43,$B$1),"")</f>
        <v/>
      </c>
      <c r="L44" s="15" t="str">
        <f>IF(SUM('Test Sample Data'!L$3:L$98)&gt;10,IF(AND(ISNUMBER('Test Sample Data'!L43),'Test Sample Data'!L43&lt;$B$1,'Test Sample Data'!L43&gt;0),'Test Sample Data'!L43,$B$1),"")</f>
        <v/>
      </c>
      <c r="M44" s="15" t="str">
        <f>IF(SUM('Test Sample Data'!M$3:M$98)&gt;10,IF(AND(ISNUMBER('Test Sample Data'!M43),'Test Sample Data'!M43&lt;$B$1,'Test Sample Data'!M43&gt;0),'Test Sample Data'!M43,$B$1),"")</f>
        <v/>
      </c>
      <c r="N44" s="15" t="str">
        <f>'Gene Table'!D43</f>
        <v>MIMAT0000092</v>
      </c>
      <c r="O44" s="14" t="s">
        <v>169</v>
      </c>
      <c r="P44" s="15" t="str">
        <f>IF(SUM('Control Sample Data'!D$3:D$98)&gt;10,IF(AND(ISNUMBER('Control Sample Data'!D43),'Control Sample Data'!D43&lt;$B$1,'Control Sample Data'!D43&gt;0),'Control Sample Data'!D43,$B$1),"")</f>
        <v/>
      </c>
      <c r="Q44" s="15" t="str">
        <f>IF(SUM('Control Sample Data'!E$3:E$98)&gt;10,IF(AND(ISNUMBER('Control Sample Data'!E43),'Control Sample Data'!E43&lt;$B$1,'Control Sample Data'!E43&gt;0),'Control Sample Data'!E43,$B$1),"")</f>
        <v/>
      </c>
      <c r="R44" s="15" t="str">
        <f>IF(SUM('Control Sample Data'!F$3:F$98)&gt;10,IF(AND(ISNUMBER('Control Sample Data'!F43),'Control Sample Data'!F43&lt;$B$1,'Control Sample Data'!F43&gt;0),'Control Sample Data'!F43,$B$1),"")</f>
        <v/>
      </c>
      <c r="S44" s="15" t="str">
        <f>IF(SUM('Control Sample Data'!G$3:G$98)&gt;10,IF(AND(ISNUMBER('Control Sample Data'!G43),'Control Sample Data'!G43&lt;$B$1,'Control Sample Data'!G43&gt;0),'Control Sample Data'!G43,$B$1),"")</f>
        <v/>
      </c>
      <c r="T44" s="15" t="str">
        <f>IF(SUM('Control Sample Data'!H$3:H$98)&gt;10,IF(AND(ISNUMBER('Control Sample Data'!H43),'Control Sample Data'!H43&lt;$B$1,'Control Sample Data'!H43&gt;0),'Control Sample Data'!H43,$B$1),"")</f>
        <v/>
      </c>
      <c r="U44" s="15" t="str">
        <f>IF(SUM('Control Sample Data'!I$3:I$98)&gt;10,IF(AND(ISNUMBER('Control Sample Data'!I43),'Control Sample Data'!I43&lt;$B$1,'Control Sample Data'!I43&gt;0),'Control Sample Data'!I43,$B$1),"")</f>
        <v/>
      </c>
      <c r="V44" s="15" t="str">
        <f>IF(SUM('Control Sample Data'!J$3:J$98)&gt;10,IF(AND(ISNUMBER('Control Sample Data'!J43),'Control Sample Data'!J43&lt;$B$1,'Control Sample Data'!J43&gt;0),'Control Sample Data'!J43,$B$1),"")</f>
        <v/>
      </c>
      <c r="W44" s="15" t="str">
        <f>IF(SUM('Control Sample Data'!K$3:K$98)&gt;10,IF(AND(ISNUMBER('Control Sample Data'!K43),'Control Sample Data'!K43&lt;$B$1,'Control Sample Data'!K43&gt;0),'Control Sample Data'!K43,$B$1),"")</f>
        <v/>
      </c>
      <c r="X44" s="15" t="str">
        <f>IF(SUM('Control Sample Data'!L$3:L$98)&gt;10,IF(AND(ISNUMBER('Control Sample Data'!L43),'Control Sample Data'!L43&lt;$B$1,'Control Sample Data'!L43&gt;0),'Control Sample Data'!L43,$B$1),"")</f>
        <v/>
      </c>
      <c r="Y44" s="15" t="str">
        <f>IF(SUM('Control Sample Data'!M$3:M$98)&gt;10,IF(AND(ISNUMBER('Control Sample Data'!M43),'Control Sample Data'!M43&lt;$B$1,'Control Sample Data'!M43&gt;0),'Control Sample Data'!M43,$B$1),"")</f>
        <v/>
      </c>
      <c r="AT44" s="34" t="str">
        <f t="shared" si="44"/>
        <v/>
      </c>
      <c r="AU44" s="34" t="str">
        <f t="shared" si="45"/>
        <v/>
      </c>
      <c r="AV44" s="34" t="str">
        <f t="shared" si="46"/>
        <v/>
      </c>
      <c r="AW44" s="34" t="str">
        <f t="shared" si="47"/>
        <v/>
      </c>
      <c r="AX44" s="34" t="str">
        <f t="shared" si="48"/>
        <v/>
      </c>
      <c r="AY44" s="34" t="str">
        <f t="shared" si="49"/>
        <v/>
      </c>
      <c r="AZ44" s="34" t="str">
        <f t="shared" si="50"/>
        <v/>
      </c>
      <c r="BA44" s="34" t="str">
        <f t="shared" si="51"/>
        <v/>
      </c>
      <c r="BB44" s="34" t="str">
        <f t="shared" si="52"/>
        <v/>
      </c>
      <c r="BC44" s="34" t="str">
        <f t="shared" si="53"/>
        <v/>
      </c>
      <c r="BD44" s="34" t="str">
        <f t="shared" si="54"/>
        <v/>
      </c>
      <c r="BE44" s="34" t="str">
        <f t="shared" si="55"/>
        <v/>
      </c>
      <c r="BF44" s="34" t="str">
        <f t="shared" si="56"/>
        <v/>
      </c>
      <c r="BG44" s="34" t="str">
        <f t="shared" si="57"/>
        <v/>
      </c>
      <c r="BH44" s="34" t="str">
        <f t="shared" si="58"/>
        <v/>
      </c>
      <c r="BI44" s="34" t="str">
        <f t="shared" si="59"/>
        <v/>
      </c>
      <c r="BJ44" s="34" t="str">
        <f t="shared" si="60"/>
        <v/>
      </c>
      <c r="BK44" s="34" t="str">
        <f t="shared" si="61"/>
        <v/>
      </c>
      <c r="BL44" s="34" t="str">
        <f t="shared" si="62"/>
        <v/>
      </c>
      <c r="BM44" s="34" t="str">
        <f t="shared" si="63"/>
        <v/>
      </c>
      <c r="BN44" s="36" t="e">
        <f t="shared" si="21"/>
        <v>#DIV/0!</v>
      </c>
      <c r="BO44" s="36" t="e">
        <f t="shared" si="22"/>
        <v>#DIV/0!</v>
      </c>
      <c r="BP44" s="37" t="str">
        <f t="shared" si="23"/>
        <v/>
      </c>
      <c r="BQ44" s="37" t="str">
        <f t="shared" si="24"/>
        <v/>
      </c>
      <c r="BR44" s="37" t="str">
        <f t="shared" si="25"/>
        <v/>
      </c>
      <c r="BS44" s="37" t="str">
        <f t="shared" si="26"/>
        <v/>
      </c>
      <c r="BT44" s="37" t="str">
        <f t="shared" si="27"/>
        <v/>
      </c>
      <c r="BU44" s="37" t="str">
        <f t="shared" si="28"/>
        <v/>
      </c>
      <c r="BV44" s="37" t="str">
        <f t="shared" si="29"/>
        <v/>
      </c>
      <c r="BW44" s="37" t="str">
        <f t="shared" si="30"/>
        <v/>
      </c>
      <c r="BX44" s="37" t="str">
        <f t="shared" si="31"/>
        <v/>
      </c>
      <c r="BY44" s="37" t="str">
        <f t="shared" si="32"/>
        <v/>
      </c>
      <c r="BZ44" s="37" t="str">
        <f t="shared" si="33"/>
        <v/>
      </c>
      <c r="CA44" s="37" t="str">
        <f t="shared" si="34"/>
        <v/>
      </c>
      <c r="CB44" s="37" t="str">
        <f t="shared" si="35"/>
        <v/>
      </c>
      <c r="CC44" s="37" t="str">
        <f t="shared" si="36"/>
        <v/>
      </c>
      <c r="CD44" s="37" t="str">
        <f t="shared" si="37"/>
        <v/>
      </c>
      <c r="CE44" s="37" t="str">
        <f t="shared" si="38"/>
        <v/>
      </c>
      <c r="CF44" s="37" t="str">
        <f t="shared" si="39"/>
        <v/>
      </c>
      <c r="CG44" s="37" t="str">
        <f t="shared" si="40"/>
        <v/>
      </c>
      <c r="CH44" s="37" t="str">
        <f t="shared" si="41"/>
        <v/>
      </c>
      <c r="CI44" s="37" t="str">
        <f t="shared" si="42"/>
        <v/>
      </c>
    </row>
    <row r="45" spans="1:87" ht="12.75">
      <c r="A45" s="16"/>
      <c r="B45" s="14" t="str">
        <f>'Gene Table'!D44</f>
        <v>MIMAT0000093</v>
      </c>
      <c r="C45" s="14" t="s">
        <v>173</v>
      </c>
      <c r="D45" s="15" t="str">
        <f>IF(SUM('Test Sample Data'!D$3:D$98)&gt;10,IF(AND(ISNUMBER('Test Sample Data'!D44),'Test Sample Data'!D44&lt;$B$1,'Test Sample Data'!D44&gt;0),'Test Sample Data'!D44,$B$1),"")</f>
        <v/>
      </c>
      <c r="E45" s="15" t="str">
        <f>IF(SUM('Test Sample Data'!E$3:E$98)&gt;10,IF(AND(ISNUMBER('Test Sample Data'!E44),'Test Sample Data'!E44&lt;$B$1,'Test Sample Data'!E44&gt;0),'Test Sample Data'!E44,$B$1),"")</f>
        <v/>
      </c>
      <c r="F45" s="15" t="str">
        <f>IF(SUM('Test Sample Data'!F$3:F$98)&gt;10,IF(AND(ISNUMBER('Test Sample Data'!F44),'Test Sample Data'!F44&lt;$B$1,'Test Sample Data'!F44&gt;0),'Test Sample Data'!F44,$B$1),"")</f>
        <v/>
      </c>
      <c r="G45" s="15" t="str">
        <f>IF(SUM('Test Sample Data'!G$3:G$98)&gt;10,IF(AND(ISNUMBER('Test Sample Data'!G44),'Test Sample Data'!G44&lt;$B$1,'Test Sample Data'!G44&gt;0),'Test Sample Data'!G44,$B$1),"")</f>
        <v/>
      </c>
      <c r="H45" s="15" t="str">
        <f>IF(SUM('Test Sample Data'!H$3:H$98)&gt;10,IF(AND(ISNUMBER('Test Sample Data'!H44),'Test Sample Data'!H44&lt;$B$1,'Test Sample Data'!H44&gt;0),'Test Sample Data'!H44,$B$1),"")</f>
        <v/>
      </c>
      <c r="I45" s="15" t="str">
        <f>IF(SUM('Test Sample Data'!I$3:I$98)&gt;10,IF(AND(ISNUMBER('Test Sample Data'!I44),'Test Sample Data'!I44&lt;$B$1,'Test Sample Data'!I44&gt;0),'Test Sample Data'!I44,$B$1),"")</f>
        <v/>
      </c>
      <c r="J45" s="15" t="str">
        <f>IF(SUM('Test Sample Data'!J$3:J$98)&gt;10,IF(AND(ISNUMBER('Test Sample Data'!J44),'Test Sample Data'!J44&lt;$B$1,'Test Sample Data'!J44&gt;0),'Test Sample Data'!J44,$B$1),"")</f>
        <v/>
      </c>
      <c r="K45" s="15" t="str">
        <f>IF(SUM('Test Sample Data'!K$3:K$98)&gt;10,IF(AND(ISNUMBER('Test Sample Data'!K44),'Test Sample Data'!K44&lt;$B$1,'Test Sample Data'!K44&gt;0),'Test Sample Data'!K44,$B$1),"")</f>
        <v/>
      </c>
      <c r="L45" s="15" t="str">
        <f>IF(SUM('Test Sample Data'!L$3:L$98)&gt;10,IF(AND(ISNUMBER('Test Sample Data'!L44),'Test Sample Data'!L44&lt;$B$1,'Test Sample Data'!L44&gt;0),'Test Sample Data'!L44,$B$1),"")</f>
        <v/>
      </c>
      <c r="M45" s="15" t="str">
        <f>IF(SUM('Test Sample Data'!M$3:M$98)&gt;10,IF(AND(ISNUMBER('Test Sample Data'!M44),'Test Sample Data'!M44&lt;$B$1,'Test Sample Data'!M44&gt;0),'Test Sample Data'!M44,$B$1),"")</f>
        <v/>
      </c>
      <c r="N45" s="15" t="str">
        <f>'Gene Table'!D44</f>
        <v>MIMAT0000093</v>
      </c>
      <c r="O45" s="14" t="s">
        <v>173</v>
      </c>
      <c r="P45" s="15" t="str">
        <f>IF(SUM('Control Sample Data'!D$3:D$98)&gt;10,IF(AND(ISNUMBER('Control Sample Data'!D44),'Control Sample Data'!D44&lt;$B$1,'Control Sample Data'!D44&gt;0),'Control Sample Data'!D44,$B$1),"")</f>
        <v/>
      </c>
      <c r="Q45" s="15" t="str">
        <f>IF(SUM('Control Sample Data'!E$3:E$98)&gt;10,IF(AND(ISNUMBER('Control Sample Data'!E44),'Control Sample Data'!E44&lt;$B$1,'Control Sample Data'!E44&gt;0),'Control Sample Data'!E44,$B$1),"")</f>
        <v/>
      </c>
      <c r="R45" s="15" t="str">
        <f>IF(SUM('Control Sample Data'!F$3:F$98)&gt;10,IF(AND(ISNUMBER('Control Sample Data'!F44),'Control Sample Data'!F44&lt;$B$1,'Control Sample Data'!F44&gt;0),'Control Sample Data'!F44,$B$1),"")</f>
        <v/>
      </c>
      <c r="S45" s="15" t="str">
        <f>IF(SUM('Control Sample Data'!G$3:G$98)&gt;10,IF(AND(ISNUMBER('Control Sample Data'!G44),'Control Sample Data'!G44&lt;$B$1,'Control Sample Data'!G44&gt;0),'Control Sample Data'!G44,$B$1),"")</f>
        <v/>
      </c>
      <c r="T45" s="15" t="str">
        <f>IF(SUM('Control Sample Data'!H$3:H$98)&gt;10,IF(AND(ISNUMBER('Control Sample Data'!H44),'Control Sample Data'!H44&lt;$B$1,'Control Sample Data'!H44&gt;0),'Control Sample Data'!H44,$B$1),"")</f>
        <v/>
      </c>
      <c r="U45" s="15" t="str">
        <f>IF(SUM('Control Sample Data'!I$3:I$98)&gt;10,IF(AND(ISNUMBER('Control Sample Data'!I44),'Control Sample Data'!I44&lt;$B$1,'Control Sample Data'!I44&gt;0),'Control Sample Data'!I44,$B$1),"")</f>
        <v/>
      </c>
      <c r="V45" s="15" t="str">
        <f>IF(SUM('Control Sample Data'!J$3:J$98)&gt;10,IF(AND(ISNUMBER('Control Sample Data'!J44),'Control Sample Data'!J44&lt;$B$1,'Control Sample Data'!J44&gt;0),'Control Sample Data'!J44,$B$1),"")</f>
        <v/>
      </c>
      <c r="W45" s="15" t="str">
        <f>IF(SUM('Control Sample Data'!K$3:K$98)&gt;10,IF(AND(ISNUMBER('Control Sample Data'!K44),'Control Sample Data'!K44&lt;$B$1,'Control Sample Data'!K44&gt;0),'Control Sample Data'!K44,$B$1),"")</f>
        <v/>
      </c>
      <c r="X45" s="15" t="str">
        <f>IF(SUM('Control Sample Data'!L$3:L$98)&gt;10,IF(AND(ISNUMBER('Control Sample Data'!L44),'Control Sample Data'!L44&lt;$B$1,'Control Sample Data'!L44&gt;0),'Control Sample Data'!L44,$B$1),"")</f>
        <v/>
      </c>
      <c r="Y45" s="15" t="str">
        <f>IF(SUM('Control Sample Data'!M$3:M$98)&gt;10,IF(AND(ISNUMBER('Control Sample Data'!M44),'Control Sample Data'!M44&lt;$B$1,'Control Sample Data'!M44&gt;0),'Control Sample Data'!M44,$B$1),"")</f>
        <v/>
      </c>
      <c r="AT45" s="34" t="str">
        <f t="shared" si="44"/>
        <v/>
      </c>
      <c r="AU45" s="34" t="str">
        <f t="shared" si="45"/>
        <v/>
      </c>
      <c r="AV45" s="34" t="str">
        <f t="shared" si="46"/>
        <v/>
      </c>
      <c r="AW45" s="34" t="str">
        <f t="shared" si="47"/>
        <v/>
      </c>
      <c r="AX45" s="34" t="str">
        <f t="shared" si="48"/>
        <v/>
      </c>
      <c r="AY45" s="34" t="str">
        <f t="shared" si="49"/>
        <v/>
      </c>
      <c r="AZ45" s="34" t="str">
        <f t="shared" si="50"/>
        <v/>
      </c>
      <c r="BA45" s="34" t="str">
        <f t="shared" si="51"/>
        <v/>
      </c>
      <c r="BB45" s="34" t="str">
        <f t="shared" si="52"/>
        <v/>
      </c>
      <c r="BC45" s="34" t="str">
        <f t="shared" si="53"/>
        <v/>
      </c>
      <c r="BD45" s="34" t="str">
        <f t="shared" si="54"/>
        <v/>
      </c>
      <c r="BE45" s="34" t="str">
        <f t="shared" si="55"/>
        <v/>
      </c>
      <c r="BF45" s="34" t="str">
        <f t="shared" si="56"/>
        <v/>
      </c>
      <c r="BG45" s="34" t="str">
        <f t="shared" si="57"/>
        <v/>
      </c>
      <c r="BH45" s="34" t="str">
        <f t="shared" si="58"/>
        <v/>
      </c>
      <c r="BI45" s="34" t="str">
        <f t="shared" si="59"/>
        <v/>
      </c>
      <c r="BJ45" s="34" t="str">
        <f t="shared" si="60"/>
        <v/>
      </c>
      <c r="BK45" s="34" t="str">
        <f t="shared" si="61"/>
        <v/>
      </c>
      <c r="BL45" s="34" t="str">
        <f t="shared" si="62"/>
        <v/>
      </c>
      <c r="BM45" s="34" t="str">
        <f t="shared" si="63"/>
        <v/>
      </c>
      <c r="BN45" s="36" t="e">
        <f t="shared" si="21"/>
        <v>#DIV/0!</v>
      </c>
      <c r="BO45" s="36" t="e">
        <f t="shared" si="22"/>
        <v>#DIV/0!</v>
      </c>
      <c r="BP45" s="37" t="str">
        <f t="shared" si="23"/>
        <v/>
      </c>
      <c r="BQ45" s="37" t="str">
        <f t="shared" si="24"/>
        <v/>
      </c>
      <c r="BR45" s="37" t="str">
        <f t="shared" si="25"/>
        <v/>
      </c>
      <c r="BS45" s="37" t="str">
        <f t="shared" si="26"/>
        <v/>
      </c>
      <c r="BT45" s="37" t="str">
        <f t="shared" si="27"/>
        <v/>
      </c>
      <c r="BU45" s="37" t="str">
        <f t="shared" si="28"/>
        <v/>
      </c>
      <c r="BV45" s="37" t="str">
        <f t="shared" si="29"/>
        <v/>
      </c>
      <c r="BW45" s="37" t="str">
        <f t="shared" si="30"/>
        <v/>
      </c>
      <c r="BX45" s="37" t="str">
        <f t="shared" si="31"/>
        <v/>
      </c>
      <c r="BY45" s="37" t="str">
        <f t="shared" si="32"/>
        <v/>
      </c>
      <c r="BZ45" s="37" t="str">
        <f t="shared" si="33"/>
        <v/>
      </c>
      <c r="CA45" s="37" t="str">
        <f t="shared" si="34"/>
        <v/>
      </c>
      <c r="CB45" s="37" t="str">
        <f t="shared" si="35"/>
        <v/>
      </c>
      <c r="CC45" s="37" t="str">
        <f t="shared" si="36"/>
        <v/>
      </c>
      <c r="CD45" s="37" t="str">
        <f t="shared" si="37"/>
        <v/>
      </c>
      <c r="CE45" s="37" t="str">
        <f t="shared" si="38"/>
        <v/>
      </c>
      <c r="CF45" s="37" t="str">
        <f t="shared" si="39"/>
        <v/>
      </c>
      <c r="CG45" s="37" t="str">
        <f t="shared" si="40"/>
        <v/>
      </c>
      <c r="CH45" s="37" t="str">
        <f t="shared" si="41"/>
        <v/>
      </c>
      <c r="CI45" s="37" t="str">
        <f t="shared" si="42"/>
        <v/>
      </c>
    </row>
    <row r="46" spans="1:87" ht="12.75">
      <c r="A46" s="16"/>
      <c r="B46" s="14" t="str">
        <f>'Gene Table'!D45</f>
        <v>MIMAT0000095</v>
      </c>
      <c r="C46" s="14" t="s">
        <v>177</v>
      </c>
      <c r="D46" s="15" t="str">
        <f>IF(SUM('Test Sample Data'!D$3:D$98)&gt;10,IF(AND(ISNUMBER('Test Sample Data'!D45),'Test Sample Data'!D45&lt;$B$1,'Test Sample Data'!D45&gt;0),'Test Sample Data'!D45,$B$1),"")</f>
        <v/>
      </c>
      <c r="E46" s="15" t="str">
        <f>IF(SUM('Test Sample Data'!E$3:E$98)&gt;10,IF(AND(ISNUMBER('Test Sample Data'!E45),'Test Sample Data'!E45&lt;$B$1,'Test Sample Data'!E45&gt;0),'Test Sample Data'!E45,$B$1),"")</f>
        <v/>
      </c>
      <c r="F46" s="15" t="str">
        <f>IF(SUM('Test Sample Data'!F$3:F$98)&gt;10,IF(AND(ISNUMBER('Test Sample Data'!F45),'Test Sample Data'!F45&lt;$B$1,'Test Sample Data'!F45&gt;0),'Test Sample Data'!F45,$B$1),"")</f>
        <v/>
      </c>
      <c r="G46" s="15" t="str">
        <f>IF(SUM('Test Sample Data'!G$3:G$98)&gt;10,IF(AND(ISNUMBER('Test Sample Data'!G45),'Test Sample Data'!G45&lt;$B$1,'Test Sample Data'!G45&gt;0),'Test Sample Data'!G45,$B$1),"")</f>
        <v/>
      </c>
      <c r="H46" s="15" t="str">
        <f>IF(SUM('Test Sample Data'!H$3:H$98)&gt;10,IF(AND(ISNUMBER('Test Sample Data'!H45),'Test Sample Data'!H45&lt;$B$1,'Test Sample Data'!H45&gt;0),'Test Sample Data'!H45,$B$1),"")</f>
        <v/>
      </c>
      <c r="I46" s="15" t="str">
        <f>IF(SUM('Test Sample Data'!I$3:I$98)&gt;10,IF(AND(ISNUMBER('Test Sample Data'!I45),'Test Sample Data'!I45&lt;$B$1,'Test Sample Data'!I45&gt;0),'Test Sample Data'!I45,$B$1),"")</f>
        <v/>
      </c>
      <c r="J46" s="15" t="str">
        <f>IF(SUM('Test Sample Data'!J$3:J$98)&gt;10,IF(AND(ISNUMBER('Test Sample Data'!J45),'Test Sample Data'!J45&lt;$B$1,'Test Sample Data'!J45&gt;0),'Test Sample Data'!J45,$B$1),"")</f>
        <v/>
      </c>
      <c r="K46" s="15" t="str">
        <f>IF(SUM('Test Sample Data'!K$3:K$98)&gt;10,IF(AND(ISNUMBER('Test Sample Data'!K45),'Test Sample Data'!K45&lt;$B$1,'Test Sample Data'!K45&gt;0),'Test Sample Data'!K45,$B$1),"")</f>
        <v/>
      </c>
      <c r="L46" s="15" t="str">
        <f>IF(SUM('Test Sample Data'!L$3:L$98)&gt;10,IF(AND(ISNUMBER('Test Sample Data'!L45),'Test Sample Data'!L45&lt;$B$1,'Test Sample Data'!L45&gt;0),'Test Sample Data'!L45,$B$1),"")</f>
        <v/>
      </c>
      <c r="M46" s="15" t="str">
        <f>IF(SUM('Test Sample Data'!M$3:M$98)&gt;10,IF(AND(ISNUMBER('Test Sample Data'!M45),'Test Sample Data'!M45&lt;$B$1,'Test Sample Data'!M45&gt;0),'Test Sample Data'!M45,$B$1),"")</f>
        <v/>
      </c>
      <c r="N46" s="15" t="str">
        <f>'Gene Table'!D45</f>
        <v>MIMAT0000095</v>
      </c>
      <c r="O46" s="14" t="s">
        <v>177</v>
      </c>
      <c r="P46" s="15" t="str">
        <f>IF(SUM('Control Sample Data'!D$3:D$98)&gt;10,IF(AND(ISNUMBER('Control Sample Data'!D45),'Control Sample Data'!D45&lt;$B$1,'Control Sample Data'!D45&gt;0),'Control Sample Data'!D45,$B$1),"")</f>
        <v/>
      </c>
      <c r="Q46" s="15" t="str">
        <f>IF(SUM('Control Sample Data'!E$3:E$98)&gt;10,IF(AND(ISNUMBER('Control Sample Data'!E45),'Control Sample Data'!E45&lt;$B$1,'Control Sample Data'!E45&gt;0),'Control Sample Data'!E45,$B$1),"")</f>
        <v/>
      </c>
      <c r="R46" s="15" t="str">
        <f>IF(SUM('Control Sample Data'!F$3:F$98)&gt;10,IF(AND(ISNUMBER('Control Sample Data'!F45),'Control Sample Data'!F45&lt;$B$1,'Control Sample Data'!F45&gt;0),'Control Sample Data'!F45,$B$1),"")</f>
        <v/>
      </c>
      <c r="S46" s="15" t="str">
        <f>IF(SUM('Control Sample Data'!G$3:G$98)&gt;10,IF(AND(ISNUMBER('Control Sample Data'!G45),'Control Sample Data'!G45&lt;$B$1,'Control Sample Data'!G45&gt;0),'Control Sample Data'!G45,$B$1),"")</f>
        <v/>
      </c>
      <c r="T46" s="15" t="str">
        <f>IF(SUM('Control Sample Data'!H$3:H$98)&gt;10,IF(AND(ISNUMBER('Control Sample Data'!H45),'Control Sample Data'!H45&lt;$B$1,'Control Sample Data'!H45&gt;0),'Control Sample Data'!H45,$B$1),"")</f>
        <v/>
      </c>
      <c r="U46" s="15" t="str">
        <f>IF(SUM('Control Sample Data'!I$3:I$98)&gt;10,IF(AND(ISNUMBER('Control Sample Data'!I45),'Control Sample Data'!I45&lt;$B$1,'Control Sample Data'!I45&gt;0),'Control Sample Data'!I45,$B$1),"")</f>
        <v/>
      </c>
      <c r="V46" s="15" t="str">
        <f>IF(SUM('Control Sample Data'!J$3:J$98)&gt;10,IF(AND(ISNUMBER('Control Sample Data'!J45),'Control Sample Data'!J45&lt;$B$1,'Control Sample Data'!J45&gt;0),'Control Sample Data'!J45,$B$1),"")</f>
        <v/>
      </c>
      <c r="W46" s="15" t="str">
        <f>IF(SUM('Control Sample Data'!K$3:K$98)&gt;10,IF(AND(ISNUMBER('Control Sample Data'!K45),'Control Sample Data'!K45&lt;$B$1,'Control Sample Data'!K45&gt;0),'Control Sample Data'!K45,$B$1),"")</f>
        <v/>
      </c>
      <c r="X46" s="15" t="str">
        <f>IF(SUM('Control Sample Data'!L$3:L$98)&gt;10,IF(AND(ISNUMBER('Control Sample Data'!L45),'Control Sample Data'!L45&lt;$B$1,'Control Sample Data'!L45&gt;0),'Control Sample Data'!L45,$B$1),"")</f>
        <v/>
      </c>
      <c r="Y46" s="15" t="str">
        <f>IF(SUM('Control Sample Data'!M$3:M$98)&gt;10,IF(AND(ISNUMBER('Control Sample Data'!M45),'Control Sample Data'!M45&lt;$B$1,'Control Sample Data'!M45&gt;0),'Control Sample Data'!M45,$B$1),"")</f>
        <v/>
      </c>
      <c r="AT46" s="34" t="str">
        <f t="shared" si="44"/>
        <v/>
      </c>
      <c r="AU46" s="34" t="str">
        <f t="shared" si="45"/>
        <v/>
      </c>
      <c r="AV46" s="34" t="str">
        <f t="shared" si="46"/>
        <v/>
      </c>
      <c r="AW46" s="34" t="str">
        <f t="shared" si="47"/>
        <v/>
      </c>
      <c r="AX46" s="34" t="str">
        <f t="shared" si="48"/>
        <v/>
      </c>
      <c r="AY46" s="34" t="str">
        <f t="shared" si="49"/>
        <v/>
      </c>
      <c r="AZ46" s="34" t="str">
        <f t="shared" si="50"/>
        <v/>
      </c>
      <c r="BA46" s="34" t="str">
        <f t="shared" si="51"/>
        <v/>
      </c>
      <c r="BB46" s="34" t="str">
        <f t="shared" si="52"/>
        <v/>
      </c>
      <c r="BC46" s="34" t="str">
        <f t="shared" si="53"/>
        <v/>
      </c>
      <c r="BD46" s="34" t="str">
        <f t="shared" si="54"/>
        <v/>
      </c>
      <c r="BE46" s="34" t="str">
        <f t="shared" si="55"/>
        <v/>
      </c>
      <c r="BF46" s="34" t="str">
        <f t="shared" si="56"/>
        <v/>
      </c>
      <c r="BG46" s="34" t="str">
        <f t="shared" si="57"/>
        <v/>
      </c>
      <c r="BH46" s="34" t="str">
        <f t="shared" si="58"/>
        <v/>
      </c>
      <c r="BI46" s="34" t="str">
        <f t="shared" si="59"/>
        <v/>
      </c>
      <c r="BJ46" s="34" t="str">
        <f t="shared" si="60"/>
        <v/>
      </c>
      <c r="BK46" s="34" t="str">
        <f t="shared" si="61"/>
        <v/>
      </c>
      <c r="BL46" s="34" t="str">
        <f t="shared" si="62"/>
        <v/>
      </c>
      <c r="BM46" s="34" t="str">
        <f t="shared" si="63"/>
        <v/>
      </c>
      <c r="BN46" s="36" t="e">
        <f t="shared" si="21"/>
        <v>#DIV/0!</v>
      </c>
      <c r="BO46" s="36" t="e">
        <f t="shared" si="22"/>
        <v>#DIV/0!</v>
      </c>
      <c r="BP46" s="37" t="str">
        <f t="shared" si="23"/>
        <v/>
      </c>
      <c r="BQ46" s="37" t="str">
        <f t="shared" si="24"/>
        <v/>
      </c>
      <c r="BR46" s="37" t="str">
        <f t="shared" si="25"/>
        <v/>
      </c>
      <c r="BS46" s="37" t="str">
        <f t="shared" si="26"/>
        <v/>
      </c>
      <c r="BT46" s="37" t="str">
        <f t="shared" si="27"/>
        <v/>
      </c>
      <c r="BU46" s="37" t="str">
        <f t="shared" si="28"/>
        <v/>
      </c>
      <c r="BV46" s="37" t="str">
        <f t="shared" si="29"/>
        <v/>
      </c>
      <c r="BW46" s="37" t="str">
        <f t="shared" si="30"/>
        <v/>
      </c>
      <c r="BX46" s="37" t="str">
        <f t="shared" si="31"/>
        <v/>
      </c>
      <c r="BY46" s="37" t="str">
        <f t="shared" si="32"/>
        <v/>
      </c>
      <c r="BZ46" s="37" t="str">
        <f t="shared" si="33"/>
        <v/>
      </c>
      <c r="CA46" s="37" t="str">
        <f t="shared" si="34"/>
        <v/>
      </c>
      <c r="CB46" s="37" t="str">
        <f t="shared" si="35"/>
        <v/>
      </c>
      <c r="CC46" s="37" t="str">
        <f t="shared" si="36"/>
        <v/>
      </c>
      <c r="CD46" s="37" t="str">
        <f t="shared" si="37"/>
        <v/>
      </c>
      <c r="CE46" s="37" t="str">
        <f t="shared" si="38"/>
        <v/>
      </c>
      <c r="CF46" s="37" t="str">
        <f t="shared" si="39"/>
        <v/>
      </c>
      <c r="CG46" s="37" t="str">
        <f t="shared" si="40"/>
        <v/>
      </c>
      <c r="CH46" s="37" t="str">
        <f t="shared" si="41"/>
        <v/>
      </c>
      <c r="CI46" s="37" t="str">
        <f t="shared" si="42"/>
        <v/>
      </c>
    </row>
    <row r="47" spans="1:87" ht="12.75">
      <c r="A47" s="16"/>
      <c r="B47" s="14" t="str">
        <f>'Gene Table'!D46</f>
        <v>MIMAT0000062</v>
      </c>
      <c r="C47" s="14" t="s">
        <v>181</v>
      </c>
      <c r="D47" s="15" t="str">
        <f>IF(SUM('Test Sample Data'!D$3:D$98)&gt;10,IF(AND(ISNUMBER('Test Sample Data'!D46),'Test Sample Data'!D46&lt;$B$1,'Test Sample Data'!D46&gt;0),'Test Sample Data'!D46,$B$1),"")</f>
        <v/>
      </c>
      <c r="E47" s="15" t="str">
        <f>IF(SUM('Test Sample Data'!E$3:E$98)&gt;10,IF(AND(ISNUMBER('Test Sample Data'!E46),'Test Sample Data'!E46&lt;$B$1,'Test Sample Data'!E46&gt;0),'Test Sample Data'!E46,$B$1),"")</f>
        <v/>
      </c>
      <c r="F47" s="15" t="str">
        <f>IF(SUM('Test Sample Data'!F$3:F$98)&gt;10,IF(AND(ISNUMBER('Test Sample Data'!F46),'Test Sample Data'!F46&lt;$B$1,'Test Sample Data'!F46&gt;0),'Test Sample Data'!F46,$B$1),"")</f>
        <v/>
      </c>
      <c r="G47" s="15" t="str">
        <f>IF(SUM('Test Sample Data'!G$3:G$98)&gt;10,IF(AND(ISNUMBER('Test Sample Data'!G46),'Test Sample Data'!G46&lt;$B$1,'Test Sample Data'!G46&gt;0),'Test Sample Data'!G46,$B$1),"")</f>
        <v/>
      </c>
      <c r="H47" s="15" t="str">
        <f>IF(SUM('Test Sample Data'!H$3:H$98)&gt;10,IF(AND(ISNUMBER('Test Sample Data'!H46),'Test Sample Data'!H46&lt;$B$1,'Test Sample Data'!H46&gt;0),'Test Sample Data'!H46,$B$1),"")</f>
        <v/>
      </c>
      <c r="I47" s="15" t="str">
        <f>IF(SUM('Test Sample Data'!I$3:I$98)&gt;10,IF(AND(ISNUMBER('Test Sample Data'!I46),'Test Sample Data'!I46&lt;$B$1,'Test Sample Data'!I46&gt;0),'Test Sample Data'!I46,$B$1),"")</f>
        <v/>
      </c>
      <c r="J47" s="15" t="str">
        <f>IF(SUM('Test Sample Data'!J$3:J$98)&gt;10,IF(AND(ISNUMBER('Test Sample Data'!J46),'Test Sample Data'!J46&lt;$B$1,'Test Sample Data'!J46&gt;0),'Test Sample Data'!J46,$B$1),"")</f>
        <v/>
      </c>
      <c r="K47" s="15" t="str">
        <f>IF(SUM('Test Sample Data'!K$3:K$98)&gt;10,IF(AND(ISNUMBER('Test Sample Data'!K46),'Test Sample Data'!K46&lt;$B$1,'Test Sample Data'!K46&gt;0),'Test Sample Data'!K46,$B$1),"")</f>
        <v/>
      </c>
      <c r="L47" s="15" t="str">
        <f>IF(SUM('Test Sample Data'!L$3:L$98)&gt;10,IF(AND(ISNUMBER('Test Sample Data'!L46),'Test Sample Data'!L46&lt;$B$1,'Test Sample Data'!L46&gt;0),'Test Sample Data'!L46,$B$1),"")</f>
        <v/>
      </c>
      <c r="M47" s="15" t="str">
        <f>IF(SUM('Test Sample Data'!M$3:M$98)&gt;10,IF(AND(ISNUMBER('Test Sample Data'!M46),'Test Sample Data'!M46&lt;$B$1,'Test Sample Data'!M46&gt;0),'Test Sample Data'!M46,$B$1),"")</f>
        <v/>
      </c>
      <c r="N47" s="15" t="str">
        <f>'Gene Table'!D46</f>
        <v>MIMAT0000062</v>
      </c>
      <c r="O47" s="14" t="s">
        <v>181</v>
      </c>
      <c r="P47" s="15" t="str">
        <f>IF(SUM('Control Sample Data'!D$3:D$98)&gt;10,IF(AND(ISNUMBER('Control Sample Data'!D46),'Control Sample Data'!D46&lt;$B$1,'Control Sample Data'!D46&gt;0),'Control Sample Data'!D46,$B$1),"")</f>
        <v/>
      </c>
      <c r="Q47" s="15" t="str">
        <f>IF(SUM('Control Sample Data'!E$3:E$98)&gt;10,IF(AND(ISNUMBER('Control Sample Data'!E46),'Control Sample Data'!E46&lt;$B$1,'Control Sample Data'!E46&gt;0),'Control Sample Data'!E46,$B$1),"")</f>
        <v/>
      </c>
      <c r="R47" s="15" t="str">
        <f>IF(SUM('Control Sample Data'!F$3:F$98)&gt;10,IF(AND(ISNUMBER('Control Sample Data'!F46),'Control Sample Data'!F46&lt;$B$1,'Control Sample Data'!F46&gt;0),'Control Sample Data'!F46,$B$1),"")</f>
        <v/>
      </c>
      <c r="S47" s="15" t="str">
        <f>IF(SUM('Control Sample Data'!G$3:G$98)&gt;10,IF(AND(ISNUMBER('Control Sample Data'!G46),'Control Sample Data'!G46&lt;$B$1,'Control Sample Data'!G46&gt;0),'Control Sample Data'!G46,$B$1),"")</f>
        <v/>
      </c>
      <c r="T47" s="15" t="str">
        <f>IF(SUM('Control Sample Data'!H$3:H$98)&gt;10,IF(AND(ISNUMBER('Control Sample Data'!H46),'Control Sample Data'!H46&lt;$B$1,'Control Sample Data'!H46&gt;0),'Control Sample Data'!H46,$B$1),"")</f>
        <v/>
      </c>
      <c r="U47" s="15" t="str">
        <f>IF(SUM('Control Sample Data'!I$3:I$98)&gt;10,IF(AND(ISNUMBER('Control Sample Data'!I46),'Control Sample Data'!I46&lt;$B$1,'Control Sample Data'!I46&gt;0),'Control Sample Data'!I46,$B$1),"")</f>
        <v/>
      </c>
      <c r="V47" s="15" t="str">
        <f>IF(SUM('Control Sample Data'!J$3:J$98)&gt;10,IF(AND(ISNUMBER('Control Sample Data'!J46),'Control Sample Data'!J46&lt;$B$1,'Control Sample Data'!J46&gt;0),'Control Sample Data'!J46,$B$1),"")</f>
        <v/>
      </c>
      <c r="W47" s="15" t="str">
        <f>IF(SUM('Control Sample Data'!K$3:K$98)&gt;10,IF(AND(ISNUMBER('Control Sample Data'!K46),'Control Sample Data'!K46&lt;$B$1,'Control Sample Data'!K46&gt;0),'Control Sample Data'!K46,$B$1),"")</f>
        <v/>
      </c>
      <c r="X47" s="15" t="str">
        <f>IF(SUM('Control Sample Data'!L$3:L$98)&gt;10,IF(AND(ISNUMBER('Control Sample Data'!L46),'Control Sample Data'!L46&lt;$B$1,'Control Sample Data'!L46&gt;0),'Control Sample Data'!L46,$B$1),"")</f>
        <v/>
      </c>
      <c r="Y47" s="15" t="str">
        <f>IF(SUM('Control Sample Data'!M$3:M$98)&gt;10,IF(AND(ISNUMBER('Control Sample Data'!M46),'Control Sample Data'!M46&lt;$B$1,'Control Sample Data'!M46&gt;0),'Control Sample Data'!M46,$B$1),"")</f>
        <v/>
      </c>
      <c r="AT47" s="34" t="str">
        <f t="shared" si="44"/>
        <v/>
      </c>
      <c r="AU47" s="34" t="str">
        <f t="shared" si="45"/>
        <v/>
      </c>
      <c r="AV47" s="34" t="str">
        <f t="shared" si="46"/>
        <v/>
      </c>
      <c r="AW47" s="34" t="str">
        <f t="shared" si="47"/>
        <v/>
      </c>
      <c r="AX47" s="34" t="str">
        <f t="shared" si="48"/>
        <v/>
      </c>
      <c r="AY47" s="34" t="str">
        <f t="shared" si="49"/>
        <v/>
      </c>
      <c r="AZ47" s="34" t="str">
        <f t="shared" si="50"/>
        <v/>
      </c>
      <c r="BA47" s="34" t="str">
        <f t="shared" si="51"/>
        <v/>
      </c>
      <c r="BB47" s="34" t="str">
        <f t="shared" si="52"/>
        <v/>
      </c>
      <c r="BC47" s="34" t="str">
        <f t="shared" si="53"/>
        <v/>
      </c>
      <c r="BD47" s="34" t="str">
        <f t="shared" si="54"/>
        <v/>
      </c>
      <c r="BE47" s="34" t="str">
        <f t="shared" si="55"/>
        <v/>
      </c>
      <c r="BF47" s="34" t="str">
        <f t="shared" si="56"/>
        <v/>
      </c>
      <c r="BG47" s="34" t="str">
        <f t="shared" si="57"/>
        <v/>
      </c>
      <c r="BH47" s="34" t="str">
        <f t="shared" si="58"/>
        <v/>
      </c>
      <c r="BI47" s="34" t="str">
        <f t="shared" si="59"/>
        <v/>
      </c>
      <c r="BJ47" s="34" t="str">
        <f t="shared" si="60"/>
        <v/>
      </c>
      <c r="BK47" s="34" t="str">
        <f t="shared" si="61"/>
        <v/>
      </c>
      <c r="BL47" s="34" t="str">
        <f t="shared" si="62"/>
        <v/>
      </c>
      <c r="BM47" s="34" t="str">
        <f t="shared" si="63"/>
        <v/>
      </c>
      <c r="BN47" s="36" t="e">
        <f t="shared" si="21"/>
        <v>#DIV/0!</v>
      </c>
      <c r="BO47" s="36" t="e">
        <f t="shared" si="22"/>
        <v>#DIV/0!</v>
      </c>
      <c r="BP47" s="37" t="str">
        <f t="shared" si="23"/>
        <v/>
      </c>
      <c r="BQ47" s="37" t="str">
        <f t="shared" si="24"/>
        <v/>
      </c>
      <c r="BR47" s="37" t="str">
        <f t="shared" si="25"/>
        <v/>
      </c>
      <c r="BS47" s="37" t="str">
        <f t="shared" si="26"/>
        <v/>
      </c>
      <c r="BT47" s="37" t="str">
        <f t="shared" si="27"/>
        <v/>
      </c>
      <c r="BU47" s="37" t="str">
        <f t="shared" si="28"/>
        <v/>
      </c>
      <c r="BV47" s="37" t="str">
        <f t="shared" si="29"/>
        <v/>
      </c>
      <c r="BW47" s="37" t="str">
        <f t="shared" si="30"/>
        <v/>
      </c>
      <c r="BX47" s="37" t="str">
        <f t="shared" si="31"/>
        <v/>
      </c>
      <c r="BY47" s="37" t="str">
        <f t="shared" si="32"/>
        <v/>
      </c>
      <c r="BZ47" s="37" t="str">
        <f t="shared" si="33"/>
        <v/>
      </c>
      <c r="CA47" s="37" t="str">
        <f t="shared" si="34"/>
        <v/>
      </c>
      <c r="CB47" s="37" t="str">
        <f t="shared" si="35"/>
        <v/>
      </c>
      <c r="CC47" s="37" t="str">
        <f t="shared" si="36"/>
        <v/>
      </c>
      <c r="CD47" s="37" t="str">
        <f t="shared" si="37"/>
        <v/>
      </c>
      <c r="CE47" s="37" t="str">
        <f t="shared" si="38"/>
        <v/>
      </c>
      <c r="CF47" s="37" t="str">
        <f t="shared" si="39"/>
        <v/>
      </c>
      <c r="CG47" s="37" t="str">
        <f t="shared" si="40"/>
        <v/>
      </c>
      <c r="CH47" s="37" t="str">
        <f t="shared" si="41"/>
        <v/>
      </c>
      <c r="CI47" s="37" t="str">
        <f t="shared" si="42"/>
        <v/>
      </c>
    </row>
    <row r="48" spans="1:87" ht="12.75">
      <c r="A48" s="16"/>
      <c r="B48" s="14" t="str">
        <f>'Gene Table'!D47</f>
        <v>MIMAT0000066</v>
      </c>
      <c r="C48" s="14" t="s">
        <v>185</v>
      </c>
      <c r="D48" s="15" t="str">
        <f>IF(SUM('Test Sample Data'!D$3:D$98)&gt;10,IF(AND(ISNUMBER('Test Sample Data'!D47),'Test Sample Data'!D47&lt;$B$1,'Test Sample Data'!D47&gt;0),'Test Sample Data'!D47,$B$1),"")</f>
        <v/>
      </c>
      <c r="E48" s="15" t="str">
        <f>IF(SUM('Test Sample Data'!E$3:E$98)&gt;10,IF(AND(ISNUMBER('Test Sample Data'!E47),'Test Sample Data'!E47&lt;$B$1,'Test Sample Data'!E47&gt;0),'Test Sample Data'!E47,$B$1),"")</f>
        <v/>
      </c>
      <c r="F48" s="15" t="str">
        <f>IF(SUM('Test Sample Data'!F$3:F$98)&gt;10,IF(AND(ISNUMBER('Test Sample Data'!F47),'Test Sample Data'!F47&lt;$B$1,'Test Sample Data'!F47&gt;0),'Test Sample Data'!F47,$B$1),"")</f>
        <v/>
      </c>
      <c r="G48" s="15" t="str">
        <f>IF(SUM('Test Sample Data'!G$3:G$98)&gt;10,IF(AND(ISNUMBER('Test Sample Data'!G47),'Test Sample Data'!G47&lt;$B$1,'Test Sample Data'!G47&gt;0),'Test Sample Data'!G47,$B$1),"")</f>
        <v/>
      </c>
      <c r="H48" s="15" t="str">
        <f>IF(SUM('Test Sample Data'!H$3:H$98)&gt;10,IF(AND(ISNUMBER('Test Sample Data'!H47),'Test Sample Data'!H47&lt;$B$1,'Test Sample Data'!H47&gt;0),'Test Sample Data'!H47,$B$1),"")</f>
        <v/>
      </c>
      <c r="I48" s="15" t="str">
        <f>IF(SUM('Test Sample Data'!I$3:I$98)&gt;10,IF(AND(ISNUMBER('Test Sample Data'!I47),'Test Sample Data'!I47&lt;$B$1,'Test Sample Data'!I47&gt;0),'Test Sample Data'!I47,$B$1),"")</f>
        <v/>
      </c>
      <c r="J48" s="15" t="str">
        <f>IF(SUM('Test Sample Data'!J$3:J$98)&gt;10,IF(AND(ISNUMBER('Test Sample Data'!J47),'Test Sample Data'!J47&lt;$B$1,'Test Sample Data'!J47&gt;0),'Test Sample Data'!J47,$B$1),"")</f>
        <v/>
      </c>
      <c r="K48" s="15" t="str">
        <f>IF(SUM('Test Sample Data'!K$3:K$98)&gt;10,IF(AND(ISNUMBER('Test Sample Data'!K47),'Test Sample Data'!K47&lt;$B$1,'Test Sample Data'!K47&gt;0),'Test Sample Data'!K47,$B$1),"")</f>
        <v/>
      </c>
      <c r="L48" s="15" t="str">
        <f>IF(SUM('Test Sample Data'!L$3:L$98)&gt;10,IF(AND(ISNUMBER('Test Sample Data'!L47),'Test Sample Data'!L47&lt;$B$1,'Test Sample Data'!L47&gt;0),'Test Sample Data'!L47,$B$1),"")</f>
        <v/>
      </c>
      <c r="M48" s="15" t="str">
        <f>IF(SUM('Test Sample Data'!M$3:M$98)&gt;10,IF(AND(ISNUMBER('Test Sample Data'!M47),'Test Sample Data'!M47&lt;$B$1,'Test Sample Data'!M47&gt;0),'Test Sample Data'!M47,$B$1),"")</f>
        <v/>
      </c>
      <c r="N48" s="15" t="str">
        <f>'Gene Table'!D47</f>
        <v>MIMAT0000066</v>
      </c>
      <c r="O48" s="14" t="s">
        <v>185</v>
      </c>
      <c r="P48" s="15" t="str">
        <f>IF(SUM('Control Sample Data'!D$3:D$98)&gt;10,IF(AND(ISNUMBER('Control Sample Data'!D47),'Control Sample Data'!D47&lt;$B$1,'Control Sample Data'!D47&gt;0),'Control Sample Data'!D47,$B$1),"")</f>
        <v/>
      </c>
      <c r="Q48" s="15" t="str">
        <f>IF(SUM('Control Sample Data'!E$3:E$98)&gt;10,IF(AND(ISNUMBER('Control Sample Data'!E47),'Control Sample Data'!E47&lt;$B$1,'Control Sample Data'!E47&gt;0),'Control Sample Data'!E47,$B$1),"")</f>
        <v/>
      </c>
      <c r="R48" s="15" t="str">
        <f>IF(SUM('Control Sample Data'!F$3:F$98)&gt;10,IF(AND(ISNUMBER('Control Sample Data'!F47),'Control Sample Data'!F47&lt;$B$1,'Control Sample Data'!F47&gt;0),'Control Sample Data'!F47,$B$1),"")</f>
        <v/>
      </c>
      <c r="S48" s="15" t="str">
        <f>IF(SUM('Control Sample Data'!G$3:G$98)&gt;10,IF(AND(ISNUMBER('Control Sample Data'!G47),'Control Sample Data'!G47&lt;$B$1,'Control Sample Data'!G47&gt;0),'Control Sample Data'!G47,$B$1),"")</f>
        <v/>
      </c>
      <c r="T48" s="15" t="str">
        <f>IF(SUM('Control Sample Data'!H$3:H$98)&gt;10,IF(AND(ISNUMBER('Control Sample Data'!H47),'Control Sample Data'!H47&lt;$B$1,'Control Sample Data'!H47&gt;0),'Control Sample Data'!H47,$B$1),"")</f>
        <v/>
      </c>
      <c r="U48" s="15" t="str">
        <f>IF(SUM('Control Sample Data'!I$3:I$98)&gt;10,IF(AND(ISNUMBER('Control Sample Data'!I47),'Control Sample Data'!I47&lt;$B$1,'Control Sample Data'!I47&gt;0),'Control Sample Data'!I47,$B$1),"")</f>
        <v/>
      </c>
      <c r="V48" s="15" t="str">
        <f>IF(SUM('Control Sample Data'!J$3:J$98)&gt;10,IF(AND(ISNUMBER('Control Sample Data'!J47),'Control Sample Data'!J47&lt;$B$1,'Control Sample Data'!J47&gt;0),'Control Sample Data'!J47,$B$1),"")</f>
        <v/>
      </c>
      <c r="W48" s="15" t="str">
        <f>IF(SUM('Control Sample Data'!K$3:K$98)&gt;10,IF(AND(ISNUMBER('Control Sample Data'!K47),'Control Sample Data'!K47&lt;$B$1,'Control Sample Data'!K47&gt;0),'Control Sample Data'!K47,$B$1),"")</f>
        <v/>
      </c>
      <c r="X48" s="15" t="str">
        <f>IF(SUM('Control Sample Data'!L$3:L$98)&gt;10,IF(AND(ISNUMBER('Control Sample Data'!L47),'Control Sample Data'!L47&lt;$B$1,'Control Sample Data'!L47&gt;0),'Control Sample Data'!L47,$B$1),"")</f>
        <v/>
      </c>
      <c r="Y48" s="15" t="str">
        <f>IF(SUM('Control Sample Data'!M$3:M$98)&gt;10,IF(AND(ISNUMBER('Control Sample Data'!M47),'Control Sample Data'!M47&lt;$B$1,'Control Sample Data'!M47&gt;0),'Control Sample Data'!M47,$B$1),"")</f>
        <v/>
      </c>
      <c r="AT48" s="34" t="str">
        <f t="shared" si="44"/>
        <v/>
      </c>
      <c r="AU48" s="34" t="str">
        <f t="shared" si="45"/>
        <v/>
      </c>
      <c r="AV48" s="34" t="str">
        <f t="shared" si="46"/>
        <v/>
      </c>
      <c r="AW48" s="34" t="str">
        <f t="shared" si="47"/>
        <v/>
      </c>
      <c r="AX48" s="34" t="str">
        <f t="shared" si="48"/>
        <v/>
      </c>
      <c r="AY48" s="34" t="str">
        <f t="shared" si="49"/>
        <v/>
      </c>
      <c r="AZ48" s="34" t="str">
        <f t="shared" si="50"/>
        <v/>
      </c>
      <c r="BA48" s="34" t="str">
        <f t="shared" si="51"/>
        <v/>
      </c>
      <c r="BB48" s="34" t="str">
        <f t="shared" si="52"/>
        <v/>
      </c>
      <c r="BC48" s="34" t="str">
        <f t="shared" si="53"/>
        <v/>
      </c>
      <c r="BD48" s="34" t="str">
        <f t="shared" si="54"/>
        <v/>
      </c>
      <c r="BE48" s="34" t="str">
        <f t="shared" si="55"/>
        <v/>
      </c>
      <c r="BF48" s="34" t="str">
        <f t="shared" si="56"/>
        <v/>
      </c>
      <c r="BG48" s="34" t="str">
        <f t="shared" si="57"/>
        <v/>
      </c>
      <c r="BH48" s="34" t="str">
        <f t="shared" si="58"/>
        <v/>
      </c>
      <c r="BI48" s="34" t="str">
        <f t="shared" si="59"/>
        <v/>
      </c>
      <c r="BJ48" s="34" t="str">
        <f t="shared" si="60"/>
        <v/>
      </c>
      <c r="BK48" s="34" t="str">
        <f t="shared" si="61"/>
        <v/>
      </c>
      <c r="BL48" s="34" t="str">
        <f t="shared" si="62"/>
        <v/>
      </c>
      <c r="BM48" s="34" t="str">
        <f t="shared" si="63"/>
        <v/>
      </c>
      <c r="BN48" s="36" t="e">
        <f t="shared" si="21"/>
        <v>#DIV/0!</v>
      </c>
      <c r="BO48" s="36" t="e">
        <f t="shared" si="22"/>
        <v>#DIV/0!</v>
      </c>
      <c r="BP48" s="37" t="str">
        <f t="shared" si="23"/>
        <v/>
      </c>
      <c r="BQ48" s="37" t="str">
        <f t="shared" si="24"/>
        <v/>
      </c>
      <c r="BR48" s="37" t="str">
        <f t="shared" si="25"/>
        <v/>
      </c>
      <c r="BS48" s="37" t="str">
        <f t="shared" si="26"/>
        <v/>
      </c>
      <c r="BT48" s="37" t="str">
        <f t="shared" si="27"/>
        <v/>
      </c>
      <c r="BU48" s="37" t="str">
        <f t="shared" si="28"/>
        <v/>
      </c>
      <c r="BV48" s="37" t="str">
        <f t="shared" si="29"/>
        <v/>
      </c>
      <c r="BW48" s="37" t="str">
        <f t="shared" si="30"/>
        <v/>
      </c>
      <c r="BX48" s="37" t="str">
        <f t="shared" si="31"/>
        <v/>
      </c>
      <c r="BY48" s="37" t="str">
        <f t="shared" si="32"/>
        <v/>
      </c>
      <c r="BZ48" s="37" t="str">
        <f t="shared" si="33"/>
        <v/>
      </c>
      <c r="CA48" s="37" t="str">
        <f t="shared" si="34"/>
        <v/>
      </c>
      <c r="CB48" s="37" t="str">
        <f t="shared" si="35"/>
        <v/>
      </c>
      <c r="CC48" s="37" t="str">
        <f t="shared" si="36"/>
        <v/>
      </c>
      <c r="CD48" s="37" t="str">
        <f t="shared" si="37"/>
        <v/>
      </c>
      <c r="CE48" s="37" t="str">
        <f t="shared" si="38"/>
        <v/>
      </c>
      <c r="CF48" s="37" t="str">
        <f t="shared" si="39"/>
        <v/>
      </c>
      <c r="CG48" s="37" t="str">
        <f t="shared" si="40"/>
        <v/>
      </c>
      <c r="CH48" s="37" t="str">
        <f t="shared" si="41"/>
        <v/>
      </c>
      <c r="CI48" s="37" t="str">
        <f t="shared" si="42"/>
        <v/>
      </c>
    </row>
    <row r="49" spans="1:87" ht="12.75">
      <c r="A49" s="16"/>
      <c r="B49" s="14" t="str">
        <f>'Gene Table'!D48</f>
        <v>MIMAT0000067</v>
      </c>
      <c r="C49" s="14" t="s">
        <v>189</v>
      </c>
      <c r="D49" s="15" t="str">
        <f>IF(SUM('Test Sample Data'!D$3:D$98)&gt;10,IF(AND(ISNUMBER('Test Sample Data'!D48),'Test Sample Data'!D48&lt;$B$1,'Test Sample Data'!D48&gt;0),'Test Sample Data'!D48,$B$1),"")</f>
        <v/>
      </c>
      <c r="E49" s="15" t="str">
        <f>IF(SUM('Test Sample Data'!E$3:E$98)&gt;10,IF(AND(ISNUMBER('Test Sample Data'!E48),'Test Sample Data'!E48&lt;$B$1,'Test Sample Data'!E48&gt;0),'Test Sample Data'!E48,$B$1),"")</f>
        <v/>
      </c>
      <c r="F49" s="15" t="str">
        <f>IF(SUM('Test Sample Data'!F$3:F$98)&gt;10,IF(AND(ISNUMBER('Test Sample Data'!F48),'Test Sample Data'!F48&lt;$B$1,'Test Sample Data'!F48&gt;0),'Test Sample Data'!F48,$B$1),"")</f>
        <v/>
      </c>
      <c r="G49" s="15" t="str">
        <f>IF(SUM('Test Sample Data'!G$3:G$98)&gt;10,IF(AND(ISNUMBER('Test Sample Data'!G48),'Test Sample Data'!G48&lt;$B$1,'Test Sample Data'!G48&gt;0),'Test Sample Data'!G48,$B$1),"")</f>
        <v/>
      </c>
      <c r="H49" s="15" t="str">
        <f>IF(SUM('Test Sample Data'!H$3:H$98)&gt;10,IF(AND(ISNUMBER('Test Sample Data'!H48),'Test Sample Data'!H48&lt;$B$1,'Test Sample Data'!H48&gt;0),'Test Sample Data'!H48,$B$1),"")</f>
        <v/>
      </c>
      <c r="I49" s="15" t="str">
        <f>IF(SUM('Test Sample Data'!I$3:I$98)&gt;10,IF(AND(ISNUMBER('Test Sample Data'!I48),'Test Sample Data'!I48&lt;$B$1,'Test Sample Data'!I48&gt;0),'Test Sample Data'!I48,$B$1),"")</f>
        <v/>
      </c>
      <c r="J49" s="15" t="str">
        <f>IF(SUM('Test Sample Data'!J$3:J$98)&gt;10,IF(AND(ISNUMBER('Test Sample Data'!J48),'Test Sample Data'!J48&lt;$B$1,'Test Sample Data'!J48&gt;0),'Test Sample Data'!J48,$B$1),"")</f>
        <v/>
      </c>
      <c r="K49" s="15" t="str">
        <f>IF(SUM('Test Sample Data'!K$3:K$98)&gt;10,IF(AND(ISNUMBER('Test Sample Data'!K48),'Test Sample Data'!K48&lt;$B$1,'Test Sample Data'!K48&gt;0),'Test Sample Data'!K48,$B$1),"")</f>
        <v/>
      </c>
      <c r="L49" s="15" t="str">
        <f>IF(SUM('Test Sample Data'!L$3:L$98)&gt;10,IF(AND(ISNUMBER('Test Sample Data'!L48),'Test Sample Data'!L48&lt;$B$1,'Test Sample Data'!L48&gt;0),'Test Sample Data'!L48,$B$1),"")</f>
        <v/>
      </c>
      <c r="M49" s="15" t="str">
        <f>IF(SUM('Test Sample Data'!M$3:M$98)&gt;10,IF(AND(ISNUMBER('Test Sample Data'!M48),'Test Sample Data'!M48&lt;$B$1,'Test Sample Data'!M48&gt;0),'Test Sample Data'!M48,$B$1),"")</f>
        <v/>
      </c>
      <c r="N49" s="15" t="str">
        <f>'Gene Table'!D48</f>
        <v>MIMAT0000067</v>
      </c>
      <c r="O49" s="14" t="s">
        <v>189</v>
      </c>
      <c r="P49" s="15" t="str">
        <f>IF(SUM('Control Sample Data'!D$3:D$98)&gt;10,IF(AND(ISNUMBER('Control Sample Data'!D48),'Control Sample Data'!D48&lt;$B$1,'Control Sample Data'!D48&gt;0),'Control Sample Data'!D48,$B$1),"")</f>
        <v/>
      </c>
      <c r="Q49" s="15" t="str">
        <f>IF(SUM('Control Sample Data'!E$3:E$98)&gt;10,IF(AND(ISNUMBER('Control Sample Data'!E48),'Control Sample Data'!E48&lt;$B$1,'Control Sample Data'!E48&gt;0),'Control Sample Data'!E48,$B$1),"")</f>
        <v/>
      </c>
      <c r="R49" s="15" t="str">
        <f>IF(SUM('Control Sample Data'!F$3:F$98)&gt;10,IF(AND(ISNUMBER('Control Sample Data'!F48),'Control Sample Data'!F48&lt;$B$1,'Control Sample Data'!F48&gt;0),'Control Sample Data'!F48,$B$1),"")</f>
        <v/>
      </c>
      <c r="S49" s="15" t="str">
        <f>IF(SUM('Control Sample Data'!G$3:G$98)&gt;10,IF(AND(ISNUMBER('Control Sample Data'!G48),'Control Sample Data'!G48&lt;$B$1,'Control Sample Data'!G48&gt;0),'Control Sample Data'!G48,$B$1),"")</f>
        <v/>
      </c>
      <c r="T49" s="15" t="str">
        <f>IF(SUM('Control Sample Data'!H$3:H$98)&gt;10,IF(AND(ISNUMBER('Control Sample Data'!H48),'Control Sample Data'!H48&lt;$B$1,'Control Sample Data'!H48&gt;0),'Control Sample Data'!H48,$B$1),"")</f>
        <v/>
      </c>
      <c r="U49" s="15" t="str">
        <f>IF(SUM('Control Sample Data'!I$3:I$98)&gt;10,IF(AND(ISNUMBER('Control Sample Data'!I48),'Control Sample Data'!I48&lt;$B$1,'Control Sample Data'!I48&gt;0),'Control Sample Data'!I48,$B$1),"")</f>
        <v/>
      </c>
      <c r="V49" s="15" t="str">
        <f>IF(SUM('Control Sample Data'!J$3:J$98)&gt;10,IF(AND(ISNUMBER('Control Sample Data'!J48),'Control Sample Data'!J48&lt;$B$1,'Control Sample Data'!J48&gt;0),'Control Sample Data'!J48,$B$1),"")</f>
        <v/>
      </c>
      <c r="W49" s="15" t="str">
        <f>IF(SUM('Control Sample Data'!K$3:K$98)&gt;10,IF(AND(ISNUMBER('Control Sample Data'!K48),'Control Sample Data'!K48&lt;$B$1,'Control Sample Data'!K48&gt;0),'Control Sample Data'!K48,$B$1),"")</f>
        <v/>
      </c>
      <c r="X49" s="15" t="str">
        <f>IF(SUM('Control Sample Data'!L$3:L$98)&gt;10,IF(AND(ISNUMBER('Control Sample Data'!L48),'Control Sample Data'!L48&lt;$B$1,'Control Sample Data'!L48&gt;0),'Control Sample Data'!L48,$B$1),"")</f>
        <v/>
      </c>
      <c r="Y49" s="15" t="str">
        <f>IF(SUM('Control Sample Data'!M$3:M$98)&gt;10,IF(AND(ISNUMBER('Control Sample Data'!M48),'Control Sample Data'!M48&lt;$B$1,'Control Sample Data'!M48&gt;0),'Control Sample Data'!M48,$B$1),"")</f>
        <v/>
      </c>
      <c r="AT49" s="34" t="str">
        <f t="shared" si="44"/>
        <v/>
      </c>
      <c r="AU49" s="34" t="str">
        <f t="shared" si="45"/>
        <v/>
      </c>
      <c r="AV49" s="34" t="str">
        <f t="shared" si="46"/>
        <v/>
      </c>
      <c r="AW49" s="34" t="str">
        <f t="shared" si="47"/>
        <v/>
      </c>
      <c r="AX49" s="34" t="str">
        <f t="shared" si="48"/>
        <v/>
      </c>
      <c r="AY49" s="34" t="str">
        <f t="shared" si="49"/>
        <v/>
      </c>
      <c r="AZ49" s="34" t="str">
        <f t="shared" si="50"/>
        <v/>
      </c>
      <c r="BA49" s="34" t="str">
        <f t="shared" si="51"/>
        <v/>
      </c>
      <c r="BB49" s="34" t="str">
        <f t="shared" si="52"/>
        <v/>
      </c>
      <c r="BC49" s="34" t="str">
        <f t="shared" si="53"/>
        <v/>
      </c>
      <c r="BD49" s="34" t="str">
        <f t="shared" si="54"/>
        <v/>
      </c>
      <c r="BE49" s="34" t="str">
        <f t="shared" si="55"/>
        <v/>
      </c>
      <c r="BF49" s="34" t="str">
        <f t="shared" si="56"/>
        <v/>
      </c>
      <c r="BG49" s="34" t="str">
        <f t="shared" si="57"/>
        <v/>
      </c>
      <c r="BH49" s="34" t="str">
        <f t="shared" si="58"/>
        <v/>
      </c>
      <c r="BI49" s="34" t="str">
        <f t="shared" si="59"/>
        <v/>
      </c>
      <c r="BJ49" s="34" t="str">
        <f t="shared" si="60"/>
        <v/>
      </c>
      <c r="BK49" s="34" t="str">
        <f t="shared" si="61"/>
        <v/>
      </c>
      <c r="BL49" s="34" t="str">
        <f t="shared" si="62"/>
        <v/>
      </c>
      <c r="BM49" s="34" t="str">
        <f t="shared" si="63"/>
        <v/>
      </c>
      <c r="BN49" s="36" t="e">
        <f t="shared" si="21"/>
        <v>#DIV/0!</v>
      </c>
      <c r="BO49" s="36" t="e">
        <f t="shared" si="22"/>
        <v>#DIV/0!</v>
      </c>
      <c r="BP49" s="37" t="str">
        <f t="shared" si="23"/>
        <v/>
      </c>
      <c r="BQ49" s="37" t="str">
        <f t="shared" si="24"/>
        <v/>
      </c>
      <c r="BR49" s="37" t="str">
        <f t="shared" si="25"/>
        <v/>
      </c>
      <c r="BS49" s="37" t="str">
        <f t="shared" si="26"/>
        <v/>
      </c>
      <c r="BT49" s="37" t="str">
        <f t="shared" si="27"/>
        <v/>
      </c>
      <c r="BU49" s="37" t="str">
        <f t="shared" si="28"/>
        <v/>
      </c>
      <c r="BV49" s="37" t="str">
        <f t="shared" si="29"/>
        <v/>
      </c>
      <c r="BW49" s="37" t="str">
        <f t="shared" si="30"/>
        <v/>
      </c>
      <c r="BX49" s="37" t="str">
        <f t="shared" si="31"/>
        <v/>
      </c>
      <c r="BY49" s="37" t="str">
        <f t="shared" si="32"/>
        <v/>
      </c>
      <c r="BZ49" s="37" t="str">
        <f t="shared" si="33"/>
        <v/>
      </c>
      <c r="CA49" s="37" t="str">
        <f t="shared" si="34"/>
        <v/>
      </c>
      <c r="CB49" s="37" t="str">
        <f t="shared" si="35"/>
        <v/>
      </c>
      <c r="CC49" s="37" t="str">
        <f t="shared" si="36"/>
        <v/>
      </c>
      <c r="CD49" s="37" t="str">
        <f t="shared" si="37"/>
        <v/>
      </c>
      <c r="CE49" s="37" t="str">
        <f t="shared" si="38"/>
        <v/>
      </c>
      <c r="CF49" s="37" t="str">
        <f t="shared" si="39"/>
        <v/>
      </c>
      <c r="CG49" s="37" t="str">
        <f t="shared" si="40"/>
        <v/>
      </c>
      <c r="CH49" s="37" t="str">
        <f t="shared" si="41"/>
        <v/>
      </c>
      <c r="CI49" s="37" t="str">
        <f t="shared" si="42"/>
        <v/>
      </c>
    </row>
    <row r="50" spans="1:87" ht="12.75">
      <c r="A50" s="16"/>
      <c r="B50" s="14" t="str">
        <f>'Gene Table'!D49</f>
        <v>MIMAT0000098</v>
      </c>
      <c r="C50" s="14" t="s">
        <v>193</v>
      </c>
      <c r="D50" s="15" t="str">
        <f>IF(SUM('Test Sample Data'!D$3:D$98)&gt;10,IF(AND(ISNUMBER('Test Sample Data'!D49),'Test Sample Data'!D49&lt;$B$1,'Test Sample Data'!D49&gt;0),'Test Sample Data'!D49,$B$1),"")</f>
        <v/>
      </c>
      <c r="E50" s="15" t="str">
        <f>IF(SUM('Test Sample Data'!E$3:E$98)&gt;10,IF(AND(ISNUMBER('Test Sample Data'!E49),'Test Sample Data'!E49&lt;$B$1,'Test Sample Data'!E49&gt;0),'Test Sample Data'!E49,$B$1),"")</f>
        <v/>
      </c>
      <c r="F50" s="15" t="str">
        <f>IF(SUM('Test Sample Data'!F$3:F$98)&gt;10,IF(AND(ISNUMBER('Test Sample Data'!F49),'Test Sample Data'!F49&lt;$B$1,'Test Sample Data'!F49&gt;0),'Test Sample Data'!F49,$B$1),"")</f>
        <v/>
      </c>
      <c r="G50" s="15" t="str">
        <f>IF(SUM('Test Sample Data'!G$3:G$98)&gt;10,IF(AND(ISNUMBER('Test Sample Data'!G49),'Test Sample Data'!G49&lt;$B$1,'Test Sample Data'!G49&gt;0),'Test Sample Data'!G49,$B$1),"")</f>
        <v/>
      </c>
      <c r="H50" s="15" t="str">
        <f>IF(SUM('Test Sample Data'!H$3:H$98)&gt;10,IF(AND(ISNUMBER('Test Sample Data'!H49),'Test Sample Data'!H49&lt;$B$1,'Test Sample Data'!H49&gt;0),'Test Sample Data'!H49,$B$1),"")</f>
        <v/>
      </c>
      <c r="I50" s="15" t="str">
        <f>IF(SUM('Test Sample Data'!I$3:I$98)&gt;10,IF(AND(ISNUMBER('Test Sample Data'!I49),'Test Sample Data'!I49&lt;$B$1,'Test Sample Data'!I49&gt;0),'Test Sample Data'!I49,$B$1),"")</f>
        <v/>
      </c>
      <c r="J50" s="15" t="str">
        <f>IF(SUM('Test Sample Data'!J$3:J$98)&gt;10,IF(AND(ISNUMBER('Test Sample Data'!J49),'Test Sample Data'!J49&lt;$B$1,'Test Sample Data'!J49&gt;0),'Test Sample Data'!J49,$B$1),"")</f>
        <v/>
      </c>
      <c r="K50" s="15" t="str">
        <f>IF(SUM('Test Sample Data'!K$3:K$98)&gt;10,IF(AND(ISNUMBER('Test Sample Data'!K49),'Test Sample Data'!K49&lt;$B$1,'Test Sample Data'!K49&gt;0),'Test Sample Data'!K49,$B$1),"")</f>
        <v/>
      </c>
      <c r="L50" s="15" t="str">
        <f>IF(SUM('Test Sample Data'!L$3:L$98)&gt;10,IF(AND(ISNUMBER('Test Sample Data'!L49),'Test Sample Data'!L49&lt;$B$1,'Test Sample Data'!L49&gt;0),'Test Sample Data'!L49,$B$1),"")</f>
        <v/>
      </c>
      <c r="M50" s="15" t="str">
        <f>IF(SUM('Test Sample Data'!M$3:M$98)&gt;10,IF(AND(ISNUMBER('Test Sample Data'!M49),'Test Sample Data'!M49&lt;$B$1,'Test Sample Data'!M49&gt;0),'Test Sample Data'!M49,$B$1),"")</f>
        <v/>
      </c>
      <c r="N50" s="15" t="str">
        <f>'Gene Table'!D49</f>
        <v>MIMAT0000098</v>
      </c>
      <c r="O50" s="14" t="s">
        <v>193</v>
      </c>
      <c r="P50" s="15" t="str">
        <f>IF(SUM('Control Sample Data'!D$3:D$98)&gt;10,IF(AND(ISNUMBER('Control Sample Data'!D49),'Control Sample Data'!D49&lt;$B$1,'Control Sample Data'!D49&gt;0),'Control Sample Data'!D49,$B$1),"")</f>
        <v/>
      </c>
      <c r="Q50" s="15" t="str">
        <f>IF(SUM('Control Sample Data'!E$3:E$98)&gt;10,IF(AND(ISNUMBER('Control Sample Data'!E49),'Control Sample Data'!E49&lt;$B$1,'Control Sample Data'!E49&gt;0),'Control Sample Data'!E49,$B$1),"")</f>
        <v/>
      </c>
      <c r="R50" s="15" t="str">
        <f>IF(SUM('Control Sample Data'!F$3:F$98)&gt;10,IF(AND(ISNUMBER('Control Sample Data'!F49),'Control Sample Data'!F49&lt;$B$1,'Control Sample Data'!F49&gt;0),'Control Sample Data'!F49,$B$1),"")</f>
        <v/>
      </c>
      <c r="S50" s="15" t="str">
        <f>IF(SUM('Control Sample Data'!G$3:G$98)&gt;10,IF(AND(ISNUMBER('Control Sample Data'!G49),'Control Sample Data'!G49&lt;$B$1,'Control Sample Data'!G49&gt;0),'Control Sample Data'!G49,$B$1),"")</f>
        <v/>
      </c>
      <c r="T50" s="15" t="str">
        <f>IF(SUM('Control Sample Data'!H$3:H$98)&gt;10,IF(AND(ISNUMBER('Control Sample Data'!H49),'Control Sample Data'!H49&lt;$B$1,'Control Sample Data'!H49&gt;0),'Control Sample Data'!H49,$B$1),"")</f>
        <v/>
      </c>
      <c r="U50" s="15" t="str">
        <f>IF(SUM('Control Sample Data'!I$3:I$98)&gt;10,IF(AND(ISNUMBER('Control Sample Data'!I49),'Control Sample Data'!I49&lt;$B$1,'Control Sample Data'!I49&gt;0),'Control Sample Data'!I49,$B$1),"")</f>
        <v/>
      </c>
      <c r="V50" s="15" t="str">
        <f>IF(SUM('Control Sample Data'!J$3:J$98)&gt;10,IF(AND(ISNUMBER('Control Sample Data'!J49),'Control Sample Data'!J49&lt;$B$1,'Control Sample Data'!J49&gt;0),'Control Sample Data'!J49,$B$1),"")</f>
        <v/>
      </c>
      <c r="W50" s="15" t="str">
        <f>IF(SUM('Control Sample Data'!K$3:K$98)&gt;10,IF(AND(ISNUMBER('Control Sample Data'!K49),'Control Sample Data'!K49&lt;$B$1,'Control Sample Data'!K49&gt;0),'Control Sample Data'!K49,$B$1),"")</f>
        <v/>
      </c>
      <c r="X50" s="15" t="str">
        <f>IF(SUM('Control Sample Data'!L$3:L$98)&gt;10,IF(AND(ISNUMBER('Control Sample Data'!L49),'Control Sample Data'!L49&lt;$B$1,'Control Sample Data'!L49&gt;0),'Control Sample Data'!L49,$B$1),"")</f>
        <v/>
      </c>
      <c r="Y50" s="15" t="str">
        <f>IF(SUM('Control Sample Data'!M$3:M$98)&gt;10,IF(AND(ISNUMBER('Control Sample Data'!M49),'Control Sample Data'!M49&lt;$B$1,'Control Sample Data'!M49&gt;0),'Control Sample Data'!M49,$B$1),"")</f>
        <v/>
      </c>
      <c r="AT50" s="34" t="str">
        <f t="shared" si="44"/>
        <v/>
      </c>
      <c r="AU50" s="34" t="str">
        <f t="shared" si="45"/>
        <v/>
      </c>
      <c r="AV50" s="34" t="str">
        <f t="shared" si="46"/>
        <v/>
      </c>
      <c r="AW50" s="34" t="str">
        <f t="shared" si="47"/>
        <v/>
      </c>
      <c r="AX50" s="34" t="str">
        <f t="shared" si="48"/>
        <v/>
      </c>
      <c r="AY50" s="34" t="str">
        <f t="shared" si="49"/>
        <v/>
      </c>
      <c r="AZ50" s="34" t="str">
        <f t="shared" si="50"/>
        <v/>
      </c>
      <c r="BA50" s="34" t="str">
        <f t="shared" si="51"/>
        <v/>
      </c>
      <c r="BB50" s="34" t="str">
        <f t="shared" si="52"/>
        <v/>
      </c>
      <c r="BC50" s="34" t="str">
        <f t="shared" si="53"/>
        <v/>
      </c>
      <c r="BD50" s="34" t="str">
        <f t="shared" si="54"/>
        <v/>
      </c>
      <c r="BE50" s="34" t="str">
        <f t="shared" si="55"/>
        <v/>
      </c>
      <c r="BF50" s="34" t="str">
        <f t="shared" si="56"/>
        <v/>
      </c>
      <c r="BG50" s="34" t="str">
        <f t="shared" si="57"/>
        <v/>
      </c>
      <c r="BH50" s="34" t="str">
        <f t="shared" si="58"/>
        <v/>
      </c>
      <c r="BI50" s="34" t="str">
        <f t="shared" si="59"/>
        <v/>
      </c>
      <c r="BJ50" s="34" t="str">
        <f t="shared" si="60"/>
        <v/>
      </c>
      <c r="BK50" s="34" t="str">
        <f t="shared" si="61"/>
        <v/>
      </c>
      <c r="BL50" s="34" t="str">
        <f t="shared" si="62"/>
        <v/>
      </c>
      <c r="BM50" s="34" t="str">
        <f t="shared" si="63"/>
        <v/>
      </c>
      <c r="BN50" s="36" t="e">
        <f t="shared" si="21"/>
        <v>#DIV/0!</v>
      </c>
      <c r="BO50" s="36" t="e">
        <f t="shared" si="22"/>
        <v>#DIV/0!</v>
      </c>
      <c r="BP50" s="37" t="str">
        <f t="shared" si="23"/>
        <v/>
      </c>
      <c r="BQ50" s="37" t="str">
        <f t="shared" si="24"/>
        <v/>
      </c>
      <c r="BR50" s="37" t="str">
        <f t="shared" si="25"/>
        <v/>
      </c>
      <c r="BS50" s="37" t="str">
        <f t="shared" si="26"/>
        <v/>
      </c>
      <c r="BT50" s="37" t="str">
        <f t="shared" si="27"/>
        <v/>
      </c>
      <c r="BU50" s="37" t="str">
        <f t="shared" si="28"/>
        <v/>
      </c>
      <c r="BV50" s="37" t="str">
        <f t="shared" si="29"/>
        <v/>
      </c>
      <c r="BW50" s="37" t="str">
        <f t="shared" si="30"/>
        <v/>
      </c>
      <c r="BX50" s="37" t="str">
        <f t="shared" si="31"/>
        <v/>
      </c>
      <c r="BY50" s="37" t="str">
        <f t="shared" si="32"/>
        <v/>
      </c>
      <c r="BZ50" s="37" t="str">
        <f t="shared" si="33"/>
        <v/>
      </c>
      <c r="CA50" s="37" t="str">
        <f t="shared" si="34"/>
        <v/>
      </c>
      <c r="CB50" s="37" t="str">
        <f t="shared" si="35"/>
        <v/>
      </c>
      <c r="CC50" s="37" t="str">
        <f t="shared" si="36"/>
        <v/>
      </c>
      <c r="CD50" s="37" t="str">
        <f t="shared" si="37"/>
        <v/>
      </c>
      <c r="CE50" s="37" t="str">
        <f t="shared" si="38"/>
        <v/>
      </c>
      <c r="CF50" s="37" t="str">
        <f t="shared" si="39"/>
        <v/>
      </c>
      <c r="CG50" s="37" t="str">
        <f t="shared" si="40"/>
        <v/>
      </c>
      <c r="CH50" s="37" t="str">
        <f t="shared" si="41"/>
        <v/>
      </c>
      <c r="CI50" s="37" t="str">
        <f t="shared" si="42"/>
        <v/>
      </c>
    </row>
    <row r="51" spans="1:87" ht="12.75">
      <c r="A51" s="16"/>
      <c r="B51" s="14" t="str">
        <f>'Gene Table'!D50</f>
        <v>MIMAT0001631</v>
      </c>
      <c r="C51" s="14" t="s">
        <v>197</v>
      </c>
      <c r="D51" s="15" t="str">
        <f>IF(SUM('Test Sample Data'!D$3:D$98)&gt;10,IF(AND(ISNUMBER('Test Sample Data'!D50),'Test Sample Data'!D50&lt;$B$1,'Test Sample Data'!D50&gt;0),'Test Sample Data'!D50,$B$1),"")</f>
        <v/>
      </c>
      <c r="E51" s="15" t="str">
        <f>IF(SUM('Test Sample Data'!E$3:E$98)&gt;10,IF(AND(ISNUMBER('Test Sample Data'!E50),'Test Sample Data'!E50&lt;$B$1,'Test Sample Data'!E50&gt;0),'Test Sample Data'!E50,$B$1),"")</f>
        <v/>
      </c>
      <c r="F51" s="15" t="str">
        <f>IF(SUM('Test Sample Data'!F$3:F$98)&gt;10,IF(AND(ISNUMBER('Test Sample Data'!F50),'Test Sample Data'!F50&lt;$B$1,'Test Sample Data'!F50&gt;0),'Test Sample Data'!F50,$B$1),"")</f>
        <v/>
      </c>
      <c r="G51" s="15" t="str">
        <f>IF(SUM('Test Sample Data'!G$3:G$98)&gt;10,IF(AND(ISNUMBER('Test Sample Data'!G50),'Test Sample Data'!G50&lt;$B$1,'Test Sample Data'!G50&gt;0),'Test Sample Data'!G50,$B$1),"")</f>
        <v/>
      </c>
      <c r="H51" s="15" t="str">
        <f>IF(SUM('Test Sample Data'!H$3:H$98)&gt;10,IF(AND(ISNUMBER('Test Sample Data'!H50),'Test Sample Data'!H50&lt;$B$1,'Test Sample Data'!H50&gt;0),'Test Sample Data'!H50,$B$1),"")</f>
        <v/>
      </c>
      <c r="I51" s="15" t="str">
        <f>IF(SUM('Test Sample Data'!I$3:I$98)&gt;10,IF(AND(ISNUMBER('Test Sample Data'!I50),'Test Sample Data'!I50&lt;$B$1,'Test Sample Data'!I50&gt;0),'Test Sample Data'!I50,$B$1),"")</f>
        <v/>
      </c>
      <c r="J51" s="15" t="str">
        <f>IF(SUM('Test Sample Data'!J$3:J$98)&gt;10,IF(AND(ISNUMBER('Test Sample Data'!J50),'Test Sample Data'!J50&lt;$B$1,'Test Sample Data'!J50&gt;0),'Test Sample Data'!J50,$B$1),"")</f>
        <v/>
      </c>
      <c r="K51" s="15" t="str">
        <f>IF(SUM('Test Sample Data'!K$3:K$98)&gt;10,IF(AND(ISNUMBER('Test Sample Data'!K50),'Test Sample Data'!K50&lt;$B$1,'Test Sample Data'!K50&gt;0),'Test Sample Data'!K50,$B$1),"")</f>
        <v/>
      </c>
      <c r="L51" s="15" t="str">
        <f>IF(SUM('Test Sample Data'!L$3:L$98)&gt;10,IF(AND(ISNUMBER('Test Sample Data'!L50),'Test Sample Data'!L50&lt;$B$1,'Test Sample Data'!L50&gt;0),'Test Sample Data'!L50,$B$1),"")</f>
        <v/>
      </c>
      <c r="M51" s="15" t="str">
        <f>IF(SUM('Test Sample Data'!M$3:M$98)&gt;10,IF(AND(ISNUMBER('Test Sample Data'!M50),'Test Sample Data'!M50&lt;$B$1,'Test Sample Data'!M50&gt;0),'Test Sample Data'!M50,$B$1),"")</f>
        <v/>
      </c>
      <c r="N51" s="15" t="str">
        <f>'Gene Table'!D50</f>
        <v>MIMAT0001631</v>
      </c>
      <c r="O51" s="14" t="s">
        <v>197</v>
      </c>
      <c r="P51" s="15" t="str">
        <f>IF(SUM('Control Sample Data'!D$3:D$98)&gt;10,IF(AND(ISNUMBER('Control Sample Data'!D50),'Control Sample Data'!D50&lt;$B$1,'Control Sample Data'!D50&gt;0),'Control Sample Data'!D50,$B$1),"")</f>
        <v/>
      </c>
      <c r="Q51" s="15" t="str">
        <f>IF(SUM('Control Sample Data'!E$3:E$98)&gt;10,IF(AND(ISNUMBER('Control Sample Data'!E50),'Control Sample Data'!E50&lt;$B$1,'Control Sample Data'!E50&gt;0),'Control Sample Data'!E50,$B$1),"")</f>
        <v/>
      </c>
      <c r="R51" s="15" t="str">
        <f>IF(SUM('Control Sample Data'!F$3:F$98)&gt;10,IF(AND(ISNUMBER('Control Sample Data'!F50),'Control Sample Data'!F50&lt;$B$1,'Control Sample Data'!F50&gt;0),'Control Sample Data'!F50,$B$1),"")</f>
        <v/>
      </c>
      <c r="S51" s="15" t="str">
        <f>IF(SUM('Control Sample Data'!G$3:G$98)&gt;10,IF(AND(ISNUMBER('Control Sample Data'!G50),'Control Sample Data'!G50&lt;$B$1,'Control Sample Data'!G50&gt;0),'Control Sample Data'!G50,$B$1),"")</f>
        <v/>
      </c>
      <c r="T51" s="15" t="str">
        <f>IF(SUM('Control Sample Data'!H$3:H$98)&gt;10,IF(AND(ISNUMBER('Control Sample Data'!H50),'Control Sample Data'!H50&lt;$B$1,'Control Sample Data'!H50&gt;0),'Control Sample Data'!H50,$B$1),"")</f>
        <v/>
      </c>
      <c r="U51" s="15" t="str">
        <f>IF(SUM('Control Sample Data'!I$3:I$98)&gt;10,IF(AND(ISNUMBER('Control Sample Data'!I50),'Control Sample Data'!I50&lt;$B$1,'Control Sample Data'!I50&gt;0),'Control Sample Data'!I50,$B$1),"")</f>
        <v/>
      </c>
      <c r="V51" s="15" t="str">
        <f>IF(SUM('Control Sample Data'!J$3:J$98)&gt;10,IF(AND(ISNUMBER('Control Sample Data'!J50),'Control Sample Data'!J50&lt;$B$1,'Control Sample Data'!J50&gt;0),'Control Sample Data'!J50,$B$1),"")</f>
        <v/>
      </c>
      <c r="W51" s="15" t="str">
        <f>IF(SUM('Control Sample Data'!K$3:K$98)&gt;10,IF(AND(ISNUMBER('Control Sample Data'!K50),'Control Sample Data'!K50&lt;$B$1,'Control Sample Data'!K50&gt;0),'Control Sample Data'!K50,$B$1),"")</f>
        <v/>
      </c>
      <c r="X51" s="15" t="str">
        <f>IF(SUM('Control Sample Data'!L$3:L$98)&gt;10,IF(AND(ISNUMBER('Control Sample Data'!L50),'Control Sample Data'!L50&lt;$B$1,'Control Sample Data'!L50&gt;0),'Control Sample Data'!L50,$B$1),"")</f>
        <v/>
      </c>
      <c r="Y51" s="15" t="str">
        <f>IF(SUM('Control Sample Data'!M$3:M$98)&gt;10,IF(AND(ISNUMBER('Control Sample Data'!M50),'Control Sample Data'!M50&lt;$B$1,'Control Sample Data'!M50&gt;0),'Control Sample Data'!M50,$B$1),"")</f>
        <v/>
      </c>
      <c r="AT51" s="34" t="str">
        <f t="shared" si="44"/>
        <v/>
      </c>
      <c r="AU51" s="34" t="str">
        <f t="shared" si="45"/>
        <v/>
      </c>
      <c r="AV51" s="34" t="str">
        <f t="shared" si="46"/>
        <v/>
      </c>
      <c r="AW51" s="34" t="str">
        <f t="shared" si="47"/>
        <v/>
      </c>
      <c r="AX51" s="34" t="str">
        <f t="shared" si="48"/>
        <v/>
      </c>
      <c r="AY51" s="34" t="str">
        <f t="shared" si="49"/>
        <v/>
      </c>
      <c r="AZ51" s="34" t="str">
        <f t="shared" si="50"/>
        <v/>
      </c>
      <c r="BA51" s="34" t="str">
        <f t="shared" si="51"/>
        <v/>
      </c>
      <c r="BB51" s="34" t="str">
        <f t="shared" si="52"/>
        <v/>
      </c>
      <c r="BC51" s="34" t="str">
        <f t="shared" si="53"/>
        <v/>
      </c>
      <c r="BD51" s="34" t="str">
        <f t="shared" si="54"/>
        <v/>
      </c>
      <c r="BE51" s="34" t="str">
        <f t="shared" si="55"/>
        <v/>
      </c>
      <c r="BF51" s="34" t="str">
        <f t="shared" si="56"/>
        <v/>
      </c>
      <c r="BG51" s="34" t="str">
        <f t="shared" si="57"/>
        <v/>
      </c>
      <c r="BH51" s="34" t="str">
        <f t="shared" si="58"/>
        <v/>
      </c>
      <c r="BI51" s="34" t="str">
        <f t="shared" si="59"/>
        <v/>
      </c>
      <c r="BJ51" s="34" t="str">
        <f t="shared" si="60"/>
        <v/>
      </c>
      <c r="BK51" s="34" t="str">
        <f t="shared" si="61"/>
        <v/>
      </c>
      <c r="BL51" s="34" t="str">
        <f t="shared" si="62"/>
        <v/>
      </c>
      <c r="BM51" s="34" t="str">
        <f t="shared" si="63"/>
        <v/>
      </c>
      <c r="BN51" s="36" t="e">
        <f t="shared" si="21"/>
        <v>#DIV/0!</v>
      </c>
      <c r="BO51" s="36" t="e">
        <f t="shared" si="22"/>
        <v>#DIV/0!</v>
      </c>
      <c r="BP51" s="37" t="str">
        <f t="shared" si="23"/>
        <v/>
      </c>
      <c r="BQ51" s="37" t="str">
        <f t="shared" si="24"/>
        <v/>
      </c>
      <c r="BR51" s="37" t="str">
        <f t="shared" si="25"/>
        <v/>
      </c>
      <c r="BS51" s="37" t="str">
        <f t="shared" si="26"/>
        <v/>
      </c>
      <c r="BT51" s="37" t="str">
        <f t="shared" si="27"/>
        <v/>
      </c>
      <c r="BU51" s="37" t="str">
        <f t="shared" si="28"/>
        <v/>
      </c>
      <c r="BV51" s="37" t="str">
        <f t="shared" si="29"/>
        <v/>
      </c>
      <c r="BW51" s="37" t="str">
        <f t="shared" si="30"/>
        <v/>
      </c>
      <c r="BX51" s="37" t="str">
        <f t="shared" si="31"/>
        <v/>
      </c>
      <c r="BY51" s="37" t="str">
        <f t="shared" si="32"/>
        <v/>
      </c>
      <c r="BZ51" s="37" t="str">
        <f t="shared" si="33"/>
        <v/>
      </c>
      <c r="CA51" s="37" t="str">
        <f t="shared" si="34"/>
        <v/>
      </c>
      <c r="CB51" s="37" t="str">
        <f t="shared" si="35"/>
        <v/>
      </c>
      <c r="CC51" s="37" t="str">
        <f t="shared" si="36"/>
        <v/>
      </c>
      <c r="CD51" s="37" t="str">
        <f t="shared" si="37"/>
        <v/>
      </c>
      <c r="CE51" s="37" t="str">
        <f t="shared" si="38"/>
        <v/>
      </c>
      <c r="CF51" s="37" t="str">
        <f t="shared" si="39"/>
        <v/>
      </c>
      <c r="CG51" s="37" t="str">
        <f t="shared" si="40"/>
        <v/>
      </c>
      <c r="CH51" s="37" t="str">
        <f t="shared" si="41"/>
        <v/>
      </c>
      <c r="CI51" s="37" t="str">
        <f t="shared" si="42"/>
        <v/>
      </c>
    </row>
    <row r="52" spans="1:87" ht="12.75">
      <c r="A52" s="16"/>
      <c r="B52" s="14" t="str">
        <f>'Gene Table'!D51</f>
        <v>MIMAT0000425</v>
      </c>
      <c r="C52" s="14" t="s">
        <v>201</v>
      </c>
      <c r="D52" s="15" t="str">
        <f>IF(SUM('Test Sample Data'!D$3:D$98)&gt;10,IF(AND(ISNUMBER('Test Sample Data'!D51),'Test Sample Data'!D51&lt;$B$1,'Test Sample Data'!D51&gt;0),'Test Sample Data'!D51,$B$1),"")</f>
        <v/>
      </c>
      <c r="E52" s="15" t="str">
        <f>IF(SUM('Test Sample Data'!E$3:E$98)&gt;10,IF(AND(ISNUMBER('Test Sample Data'!E51),'Test Sample Data'!E51&lt;$B$1,'Test Sample Data'!E51&gt;0),'Test Sample Data'!E51,$B$1),"")</f>
        <v/>
      </c>
      <c r="F52" s="15" t="str">
        <f>IF(SUM('Test Sample Data'!F$3:F$98)&gt;10,IF(AND(ISNUMBER('Test Sample Data'!F51),'Test Sample Data'!F51&lt;$B$1,'Test Sample Data'!F51&gt;0),'Test Sample Data'!F51,$B$1),"")</f>
        <v/>
      </c>
      <c r="G52" s="15" t="str">
        <f>IF(SUM('Test Sample Data'!G$3:G$98)&gt;10,IF(AND(ISNUMBER('Test Sample Data'!G51),'Test Sample Data'!G51&lt;$B$1,'Test Sample Data'!G51&gt;0),'Test Sample Data'!G51,$B$1),"")</f>
        <v/>
      </c>
      <c r="H52" s="15" t="str">
        <f>IF(SUM('Test Sample Data'!H$3:H$98)&gt;10,IF(AND(ISNUMBER('Test Sample Data'!H51),'Test Sample Data'!H51&lt;$B$1,'Test Sample Data'!H51&gt;0),'Test Sample Data'!H51,$B$1),"")</f>
        <v/>
      </c>
      <c r="I52" s="15" t="str">
        <f>IF(SUM('Test Sample Data'!I$3:I$98)&gt;10,IF(AND(ISNUMBER('Test Sample Data'!I51),'Test Sample Data'!I51&lt;$B$1,'Test Sample Data'!I51&gt;0),'Test Sample Data'!I51,$B$1),"")</f>
        <v/>
      </c>
      <c r="J52" s="15" t="str">
        <f>IF(SUM('Test Sample Data'!J$3:J$98)&gt;10,IF(AND(ISNUMBER('Test Sample Data'!J51),'Test Sample Data'!J51&lt;$B$1,'Test Sample Data'!J51&gt;0),'Test Sample Data'!J51,$B$1),"")</f>
        <v/>
      </c>
      <c r="K52" s="15" t="str">
        <f>IF(SUM('Test Sample Data'!K$3:K$98)&gt;10,IF(AND(ISNUMBER('Test Sample Data'!K51),'Test Sample Data'!K51&lt;$B$1,'Test Sample Data'!K51&gt;0),'Test Sample Data'!K51,$B$1),"")</f>
        <v/>
      </c>
      <c r="L52" s="15" t="str">
        <f>IF(SUM('Test Sample Data'!L$3:L$98)&gt;10,IF(AND(ISNUMBER('Test Sample Data'!L51),'Test Sample Data'!L51&lt;$B$1,'Test Sample Data'!L51&gt;0),'Test Sample Data'!L51,$B$1),"")</f>
        <v/>
      </c>
      <c r="M52" s="15" t="str">
        <f>IF(SUM('Test Sample Data'!M$3:M$98)&gt;10,IF(AND(ISNUMBER('Test Sample Data'!M51),'Test Sample Data'!M51&lt;$B$1,'Test Sample Data'!M51&gt;0),'Test Sample Data'!M51,$B$1),"")</f>
        <v/>
      </c>
      <c r="N52" s="15" t="str">
        <f>'Gene Table'!D51</f>
        <v>MIMAT0000425</v>
      </c>
      <c r="O52" s="14" t="s">
        <v>201</v>
      </c>
      <c r="P52" s="15" t="str">
        <f>IF(SUM('Control Sample Data'!D$3:D$98)&gt;10,IF(AND(ISNUMBER('Control Sample Data'!D51),'Control Sample Data'!D51&lt;$B$1,'Control Sample Data'!D51&gt;0),'Control Sample Data'!D51,$B$1),"")</f>
        <v/>
      </c>
      <c r="Q52" s="15" t="str">
        <f>IF(SUM('Control Sample Data'!E$3:E$98)&gt;10,IF(AND(ISNUMBER('Control Sample Data'!E51),'Control Sample Data'!E51&lt;$B$1,'Control Sample Data'!E51&gt;0),'Control Sample Data'!E51,$B$1),"")</f>
        <v/>
      </c>
      <c r="R52" s="15" t="str">
        <f>IF(SUM('Control Sample Data'!F$3:F$98)&gt;10,IF(AND(ISNUMBER('Control Sample Data'!F51),'Control Sample Data'!F51&lt;$B$1,'Control Sample Data'!F51&gt;0),'Control Sample Data'!F51,$B$1),"")</f>
        <v/>
      </c>
      <c r="S52" s="15" t="str">
        <f>IF(SUM('Control Sample Data'!G$3:G$98)&gt;10,IF(AND(ISNUMBER('Control Sample Data'!G51),'Control Sample Data'!G51&lt;$B$1,'Control Sample Data'!G51&gt;0),'Control Sample Data'!G51,$B$1),"")</f>
        <v/>
      </c>
      <c r="T52" s="15" t="str">
        <f>IF(SUM('Control Sample Data'!H$3:H$98)&gt;10,IF(AND(ISNUMBER('Control Sample Data'!H51),'Control Sample Data'!H51&lt;$B$1,'Control Sample Data'!H51&gt;0),'Control Sample Data'!H51,$B$1),"")</f>
        <v/>
      </c>
      <c r="U52" s="15" t="str">
        <f>IF(SUM('Control Sample Data'!I$3:I$98)&gt;10,IF(AND(ISNUMBER('Control Sample Data'!I51),'Control Sample Data'!I51&lt;$B$1,'Control Sample Data'!I51&gt;0),'Control Sample Data'!I51,$B$1),"")</f>
        <v/>
      </c>
      <c r="V52" s="15" t="str">
        <f>IF(SUM('Control Sample Data'!J$3:J$98)&gt;10,IF(AND(ISNUMBER('Control Sample Data'!J51),'Control Sample Data'!J51&lt;$B$1,'Control Sample Data'!J51&gt;0),'Control Sample Data'!J51,$B$1),"")</f>
        <v/>
      </c>
      <c r="W52" s="15" t="str">
        <f>IF(SUM('Control Sample Data'!K$3:K$98)&gt;10,IF(AND(ISNUMBER('Control Sample Data'!K51),'Control Sample Data'!K51&lt;$B$1,'Control Sample Data'!K51&gt;0),'Control Sample Data'!K51,$B$1),"")</f>
        <v/>
      </c>
      <c r="X52" s="15" t="str">
        <f>IF(SUM('Control Sample Data'!L$3:L$98)&gt;10,IF(AND(ISNUMBER('Control Sample Data'!L51),'Control Sample Data'!L51&lt;$B$1,'Control Sample Data'!L51&gt;0),'Control Sample Data'!L51,$B$1),"")</f>
        <v/>
      </c>
      <c r="Y52" s="15" t="str">
        <f>IF(SUM('Control Sample Data'!M$3:M$98)&gt;10,IF(AND(ISNUMBER('Control Sample Data'!M51),'Control Sample Data'!M51&lt;$B$1,'Control Sample Data'!M51&gt;0),'Control Sample Data'!M51,$B$1),"")</f>
        <v/>
      </c>
      <c r="AT52" s="34" t="str">
        <f t="shared" si="44"/>
        <v/>
      </c>
      <c r="AU52" s="34" t="str">
        <f t="shared" si="45"/>
        <v/>
      </c>
      <c r="AV52" s="34" t="str">
        <f t="shared" si="46"/>
        <v/>
      </c>
      <c r="AW52" s="34" t="str">
        <f t="shared" si="47"/>
        <v/>
      </c>
      <c r="AX52" s="34" t="str">
        <f t="shared" si="48"/>
        <v/>
      </c>
      <c r="AY52" s="34" t="str">
        <f t="shared" si="49"/>
        <v/>
      </c>
      <c r="AZ52" s="34" t="str">
        <f t="shared" si="50"/>
        <v/>
      </c>
      <c r="BA52" s="34" t="str">
        <f t="shared" si="51"/>
        <v/>
      </c>
      <c r="BB52" s="34" t="str">
        <f t="shared" si="52"/>
        <v/>
      </c>
      <c r="BC52" s="34" t="str">
        <f t="shared" si="53"/>
        <v/>
      </c>
      <c r="BD52" s="34" t="str">
        <f t="shared" si="54"/>
        <v/>
      </c>
      <c r="BE52" s="34" t="str">
        <f t="shared" si="55"/>
        <v/>
      </c>
      <c r="BF52" s="34" t="str">
        <f t="shared" si="56"/>
        <v/>
      </c>
      <c r="BG52" s="34" t="str">
        <f t="shared" si="57"/>
        <v/>
      </c>
      <c r="BH52" s="34" t="str">
        <f t="shared" si="58"/>
        <v/>
      </c>
      <c r="BI52" s="34" t="str">
        <f t="shared" si="59"/>
        <v/>
      </c>
      <c r="BJ52" s="34" t="str">
        <f t="shared" si="60"/>
        <v/>
      </c>
      <c r="BK52" s="34" t="str">
        <f t="shared" si="61"/>
        <v/>
      </c>
      <c r="BL52" s="34" t="str">
        <f t="shared" si="62"/>
        <v/>
      </c>
      <c r="BM52" s="34" t="str">
        <f t="shared" si="63"/>
        <v/>
      </c>
      <c r="BN52" s="36" t="e">
        <f t="shared" si="21"/>
        <v>#DIV/0!</v>
      </c>
      <c r="BO52" s="36" t="e">
        <f t="shared" si="22"/>
        <v>#DIV/0!</v>
      </c>
      <c r="BP52" s="37" t="str">
        <f t="shared" si="23"/>
        <v/>
      </c>
      <c r="BQ52" s="37" t="str">
        <f t="shared" si="24"/>
        <v/>
      </c>
      <c r="BR52" s="37" t="str">
        <f t="shared" si="25"/>
        <v/>
      </c>
      <c r="BS52" s="37" t="str">
        <f t="shared" si="26"/>
        <v/>
      </c>
      <c r="BT52" s="37" t="str">
        <f t="shared" si="27"/>
        <v/>
      </c>
      <c r="BU52" s="37" t="str">
        <f t="shared" si="28"/>
        <v/>
      </c>
      <c r="BV52" s="37" t="str">
        <f t="shared" si="29"/>
        <v/>
      </c>
      <c r="BW52" s="37" t="str">
        <f t="shared" si="30"/>
        <v/>
      </c>
      <c r="BX52" s="37" t="str">
        <f t="shared" si="31"/>
        <v/>
      </c>
      <c r="BY52" s="37" t="str">
        <f t="shared" si="32"/>
        <v/>
      </c>
      <c r="BZ52" s="37" t="str">
        <f t="shared" si="33"/>
        <v/>
      </c>
      <c r="CA52" s="37" t="str">
        <f t="shared" si="34"/>
        <v/>
      </c>
      <c r="CB52" s="37" t="str">
        <f t="shared" si="35"/>
        <v/>
      </c>
      <c r="CC52" s="37" t="str">
        <f t="shared" si="36"/>
        <v/>
      </c>
      <c r="CD52" s="37" t="str">
        <f t="shared" si="37"/>
        <v/>
      </c>
      <c r="CE52" s="37" t="str">
        <f t="shared" si="38"/>
        <v/>
      </c>
      <c r="CF52" s="37" t="str">
        <f t="shared" si="39"/>
        <v/>
      </c>
      <c r="CG52" s="37" t="str">
        <f t="shared" si="40"/>
        <v/>
      </c>
      <c r="CH52" s="37" t="str">
        <f t="shared" si="41"/>
        <v/>
      </c>
      <c r="CI52" s="37" t="str">
        <f t="shared" si="42"/>
        <v/>
      </c>
    </row>
    <row r="53" spans="1:87" ht="12.75">
      <c r="A53" s="16"/>
      <c r="B53" s="14" t="str">
        <f>'Gene Table'!D52</f>
        <v>MIMAT0000263</v>
      </c>
      <c r="C53" s="14" t="s">
        <v>205</v>
      </c>
      <c r="D53" s="15" t="str">
        <f>IF(SUM('Test Sample Data'!D$3:D$98)&gt;10,IF(AND(ISNUMBER('Test Sample Data'!D52),'Test Sample Data'!D52&lt;$B$1,'Test Sample Data'!D52&gt;0),'Test Sample Data'!D52,$B$1),"")</f>
        <v/>
      </c>
      <c r="E53" s="15" t="str">
        <f>IF(SUM('Test Sample Data'!E$3:E$98)&gt;10,IF(AND(ISNUMBER('Test Sample Data'!E52),'Test Sample Data'!E52&lt;$B$1,'Test Sample Data'!E52&gt;0),'Test Sample Data'!E52,$B$1),"")</f>
        <v/>
      </c>
      <c r="F53" s="15" t="str">
        <f>IF(SUM('Test Sample Data'!F$3:F$98)&gt;10,IF(AND(ISNUMBER('Test Sample Data'!F52),'Test Sample Data'!F52&lt;$B$1,'Test Sample Data'!F52&gt;0),'Test Sample Data'!F52,$B$1),"")</f>
        <v/>
      </c>
      <c r="G53" s="15" t="str">
        <f>IF(SUM('Test Sample Data'!G$3:G$98)&gt;10,IF(AND(ISNUMBER('Test Sample Data'!G52),'Test Sample Data'!G52&lt;$B$1,'Test Sample Data'!G52&gt;0),'Test Sample Data'!G52,$B$1),"")</f>
        <v/>
      </c>
      <c r="H53" s="15" t="str">
        <f>IF(SUM('Test Sample Data'!H$3:H$98)&gt;10,IF(AND(ISNUMBER('Test Sample Data'!H52),'Test Sample Data'!H52&lt;$B$1,'Test Sample Data'!H52&gt;0),'Test Sample Data'!H52,$B$1),"")</f>
        <v/>
      </c>
      <c r="I53" s="15" t="str">
        <f>IF(SUM('Test Sample Data'!I$3:I$98)&gt;10,IF(AND(ISNUMBER('Test Sample Data'!I52),'Test Sample Data'!I52&lt;$B$1,'Test Sample Data'!I52&gt;0),'Test Sample Data'!I52,$B$1),"")</f>
        <v/>
      </c>
      <c r="J53" s="15" t="str">
        <f>IF(SUM('Test Sample Data'!J$3:J$98)&gt;10,IF(AND(ISNUMBER('Test Sample Data'!J52),'Test Sample Data'!J52&lt;$B$1,'Test Sample Data'!J52&gt;0),'Test Sample Data'!J52,$B$1),"")</f>
        <v/>
      </c>
      <c r="K53" s="15" t="str">
        <f>IF(SUM('Test Sample Data'!K$3:K$98)&gt;10,IF(AND(ISNUMBER('Test Sample Data'!K52),'Test Sample Data'!K52&lt;$B$1,'Test Sample Data'!K52&gt;0),'Test Sample Data'!K52,$B$1),"")</f>
        <v/>
      </c>
      <c r="L53" s="15" t="str">
        <f>IF(SUM('Test Sample Data'!L$3:L$98)&gt;10,IF(AND(ISNUMBER('Test Sample Data'!L52),'Test Sample Data'!L52&lt;$B$1,'Test Sample Data'!L52&gt;0),'Test Sample Data'!L52,$B$1),"")</f>
        <v/>
      </c>
      <c r="M53" s="15" t="str">
        <f>IF(SUM('Test Sample Data'!M$3:M$98)&gt;10,IF(AND(ISNUMBER('Test Sample Data'!M52),'Test Sample Data'!M52&lt;$B$1,'Test Sample Data'!M52&gt;0),'Test Sample Data'!M52,$B$1),"")</f>
        <v/>
      </c>
      <c r="N53" s="15" t="str">
        <f>'Gene Table'!D52</f>
        <v>MIMAT0000263</v>
      </c>
      <c r="O53" s="14" t="s">
        <v>205</v>
      </c>
      <c r="P53" s="15" t="str">
        <f>IF(SUM('Control Sample Data'!D$3:D$98)&gt;10,IF(AND(ISNUMBER('Control Sample Data'!D52),'Control Sample Data'!D52&lt;$B$1,'Control Sample Data'!D52&gt;0),'Control Sample Data'!D52,$B$1),"")</f>
        <v/>
      </c>
      <c r="Q53" s="15" t="str">
        <f>IF(SUM('Control Sample Data'!E$3:E$98)&gt;10,IF(AND(ISNUMBER('Control Sample Data'!E52),'Control Sample Data'!E52&lt;$B$1,'Control Sample Data'!E52&gt;0),'Control Sample Data'!E52,$B$1),"")</f>
        <v/>
      </c>
      <c r="R53" s="15" t="str">
        <f>IF(SUM('Control Sample Data'!F$3:F$98)&gt;10,IF(AND(ISNUMBER('Control Sample Data'!F52),'Control Sample Data'!F52&lt;$B$1,'Control Sample Data'!F52&gt;0),'Control Sample Data'!F52,$B$1),"")</f>
        <v/>
      </c>
      <c r="S53" s="15" t="str">
        <f>IF(SUM('Control Sample Data'!G$3:G$98)&gt;10,IF(AND(ISNUMBER('Control Sample Data'!G52),'Control Sample Data'!G52&lt;$B$1,'Control Sample Data'!G52&gt;0),'Control Sample Data'!G52,$B$1),"")</f>
        <v/>
      </c>
      <c r="T53" s="15" t="str">
        <f>IF(SUM('Control Sample Data'!H$3:H$98)&gt;10,IF(AND(ISNUMBER('Control Sample Data'!H52),'Control Sample Data'!H52&lt;$B$1,'Control Sample Data'!H52&gt;0),'Control Sample Data'!H52,$B$1),"")</f>
        <v/>
      </c>
      <c r="U53" s="15" t="str">
        <f>IF(SUM('Control Sample Data'!I$3:I$98)&gt;10,IF(AND(ISNUMBER('Control Sample Data'!I52),'Control Sample Data'!I52&lt;$B$1,'Control Sample Data'!I52&gt;0),'Control Sample Data'!I52,$B$1),"")</f>
        <v/>
      </c>
      <c r="V53" s="15" t="str">
        <f>IF(SUM('Control Sample Data'!J$3:J$98)&gt;10,IF(AND(ISNUMBER('Control Sample Data'!J52),'Control Sample Data'!J52&lt;$B$1,'Control Sample Data'!J52&gt;0),'Control Sample Data'!J52,$B$1),"")</f>
        <v/>
      </c>
      <c r="W53" s="15" t="str">
        <f>IF(SUM('Control Sample Data'!K$3:K$98)&gt;10,IF(AND(ISNUMBER('Control Sample Data'!K52),'Control Sample Data'!K52&lt;$B$1,'Control Sample Data'!K52&gt;0),'Control Sample Data'!K52,$B$1),"")</f>
        <v/>
      </c>
      <c r="X53" s="15" t="str">
        <f>IF(SUM('Control Sample Data'!L$3:L$98)&gt;10,IF(AND(ISNUMBER('Control Sample Data'!L52),'Control Sample Data'!L52&lt;$B$1,'Control Sample Data'!L52&gt;0),'Control Sample Data'!L52,$B$1),"")</f>
        <v/>
      </c>
      <c r="Y53" s="15" t="str">
        <f>IF(SUM('Control Sample Data'!M$3:M$98)&gt;10,IF(AND(ISNUMBER('Control Sample Data'!M52),'Control Sample Data'!M52&lt;$B$1,'Control Sample Data'!M52&gt;0),'Control Sample Data'!M52,$B$1),"")</f>
        <v/>
      </c>
      <c r="AT53" s="34" t="str">
        <f t="shared" si="44"/>
        <v/>
      </c>
      <c r="AU53" s="34" t="str">
        <f t="shared" si="45"/>
        <v/>
      </c>
      <c r="AV53" s="34" t="str">
        <f t="shared" si="46"/>
        <v/>
      </c>
      <c r="AW53" s="34" t="str">
        <f t="shared" si="47"/>
        <v/>
      </c>
      <c r="AX53" s="34" t="str">
        <f t="shared" si="48"/>
        <v/>
      </c>
      <c r="AY53" s="34" t="str">
        <f t="shared" si="49"/>
        <v/>
      </c>
      <c r="AZ53" s="34" t="str">
        <f t="shared" si="50"/>
        <v/>
      </c>
      <c r="BA53" s="34" t="str">
        <f t="shared" si="51"/>
        <v/>
      </c>
      <c r="BB53" s="34" t="str">
        <f t="shared" si="52"/>
        <v/>
      </c>
      <c r="BC53" s="34" t="str">
        <f t="shared" si="53"/>
        <v/>
      </c>
      <c r="BD53" s="34" t="str">
        <f t="shared" si="54"/>
        <v/>
      </c>
      <c r="BE53" s="34" t="str">
        <f t="shared" si="55"/>
        <v/>
      </c>
      <c r="BF53" s="34" t="str">
        <f t="shared" si="56"/>
        <v/>
      </c>
      <c r="BG53" s="34" t="str">
        <f t="shared" si="57"/>
        <v/>
      </c>
      <c r="BH53" s="34" t="str">
        <f t="shared" si="58"/>
        <v/>
      </c>
      <c r="BI53" s="34" t="str">
        <f t="shared" si="59"/>
        <v/>
      </c>
      <c r="BJ53" s="34" t="str">
        <f t="shared" si="60"/>
        <v/>
      </c>
      <c r="BK53" s="34" t="str">
        <f t="shared" si="61"/>
        <v/>
      </c>
      <c r="BL53" s="34" t="str">
        <f t="shared" si="62"/>
        <v/>
      </c>
      <c r="BM53" s="34" t="str">
        <f t="shared" si="63"/>
        <v/>
      </c>
      <c r="BN53" s="36" t="e">
        <f t="shared" si="21"/>
        <v>#DIV/0!</v>
      </c>
      <c r="BO53" s="36" t="e">
        <f t="shared" si="22"/>
        <v>#DIV/0!</v>
      </c>
      <c r="BP53" s="37" t="str">
        <f t="shared" si="23"/>
        <v/>
      </c>
      <c r="BQ53" s="37" t="str">
        <f t="shared" si="24"/>
        <v/>
      </c>
      <c r="BR53" s="37" t="str">
        <f t="shared" si="25"/>
        <v/>
      </c>
      <c r="BS53" s="37" t="str">
        <f t="shared" si="26"/>
        <v/>
      </c>
      <c r="BT53" s="37" t="str">
        <f t="shared" si="27"/>
        <v/>
      </c>
      <c r="BU53" s="37" t="str">
        <f t="shared" si="28"/>
        <v/>
      </c>
      <c r="BV53" s="37" t="str">
        <f t="shared" si="29"/>
        <v/>
      </c>
      <c r="BW53" s="37" t="str">
        <f t="shared" si="30"/>
        <v/>
      </c>
      <c r="BX53" s="37" t="str">
        <f t="shared" si="31"/>
        <v/>
      </c>
      <c r="BY53" s="37" t="str">
        <f t="shared" si="32"/>
        <v/>
      </c>
      <c r="BZ53" s="37" t="str">
        <f t="shared" si="33"/>
        <v/>
      </c>
      <c r="CA53" s="37" t="str">
        <f t="shared" si="34"/>
        <v/>
      </c>
      <c r="CB53" s="37" t="str">
        <f t="shared" si="35"/>
        <v/>
      </c>
      <c r="CC53" s="37" t="str">
        <f t="shared" si="36"/>
        <v/>
      </c>
      <c r="CD53" s="37" t="str">
        <f t="shared" si="37"/>
        <v/>
      </c>
      <c r="CE53" s="37" t="str">
        <f t="shared" si="38"/>
        <v/>
      </c>
      <c r="CF53" s="37" t="str">
        <f t="shared" si="39"/>
        <v/>
      </c>
      <c r="CG53" s="37" t="str">
        <f t="shared" si="40"/>
        <v/>
      </c>
      <c r="CH53" s="37" t="str">
        <f t="shared" si="41"/>
        <v/>
      </c>
      <c r="CI53" s="37" t="str">
        <f t="shared" si="42"/>
        <v/>
      </c>
    </row>
    <row r="54" spans="1:87" ht="12.75">
      <c r="A54" s="16"/>
      <c r="B54" s="14" t="str">
        <f>'Gene Table'!D53</f>
        <v>MIMAT0002819</v>
      </c>
      <c r="C54" s="14" t="s">
        <v>209</v>
      </c>
      <c r="D54" s="15" t="str">
        <f>IF(SUM('Test Sample Data'!D$3:D$98)&gt;10,IF(AND(ISNUMBER('Test Sample Data'!D53),'Test Sample Data'!D53&lt;$B$1,'Test Sample Data'!D53&gt;0),'Test Sample Data'!D53,$B$1),"")</f>
        <v/>
      </c>
      <c r="E54" s="15" t="str">
        <f>IF(SUM('Test Sample Data'!E$3:E$98)&gt;10,IF(AND(ISNUMBER('Test Sample Data'!E53),'Test Sample Data'!E53&lt;$B$1,'Test Sample Data'!E53&gt;0),'Test Sample Data'!E53,$B$1),"")</f>
        <v/>
      </c>
      <c r="F54" s="15" t="str">
        <f>IF(SUM('Test Sample Data'!F$3:F$98)&gt;10,IF(AND(ISNUMBER('Test Sample Data'!F53),'Test Sample Data'!F53&lt;$B$1,'Test Sample Data'!F53&gt;0),'Test Sample Data'!F53,$B$1),"")</f>
        <v/>
      </c>
      <c r="G54" s="15" t="str">
        <f>IF(SUM('Test Sample Data'!G$3:G$98)&gt;10,IF(AND(ISNUMBER('Test Sample Data'!G53),'Test Sample Data'!G53&lt;$B$1,'Test Sample Data'!G53&gt;0),'Test Sample Data'!G53,$B$1),"")</f>
        <v/>
      </c>
      <c r="H54" s="15" t="str">
        <f>IF(SUM('Test Sample Data'!H$3:H$98)&gt;10,IF(AND(ISNUMBER('Test Sample Data'!H53),'Test Sample Data'!H53&lt;$B$1,'Test Sample Data'!H53&gt;0),'Test Sample Data'!H53,$B$1),"")</f>
        <v/>
      </c>
      <c r="I54" s="15" t="str">
        <f>IF(SUM('Test Sample Data'!I$3:I$98)&gt;10,IF(AND(ISNUMBER('Test Sample Data'!I53),'Test Sample Data'!I53&lt;$B$1,'Test Sample Data'!I53&gt;0),'Test Sample Data'!I53,$B$1),"")</f>
        <v/>
      </c>
      <c r="J54" s="15" t="str">
        <f>IF(SUM('Test Sample Data'!J$3:J$98)&gt;10,IF(AND(ISNUMBER('Test Sample Data'!J53),'Test Sample Data'!J53&lt;$B$1,'Test Sample Data'!J53&gt;0),'Test Sample Data'!J53,$B$1),"")</f>
        <v/>
      </c>
      <c r="K54" s="15" t="str">
        <f>IF(SUM('Test Sample Data'!K$3:K$98)&gt;10,IF(AND(ISNUMBER('Test Sample Data'!K53),'Test Sample Data'!K53&lt;$B$1,'Test Sample Data'!K53&gt;0),'Test Sample Data'!K53,$B$1),"")</f>
        <v/>
      </c>
      <c r="L54" s="15" t="str">
        <f>IF(SUM('Test Sample Data'!L$3:L$98)&gt;10,IF(AND(ISNUMBER('Test Sample Data'!L53),'Test Sample Data'!L53&lt;$B$1,'Test Sample Data'!L53&gt;0),'Test Sample Data'!L53,$B$1),"")</f>
        <v/>
      </c>
      <c r="M54" s="15" t="str">
        <f>IF(SUM('Test Sample Data'!M$3:M$98)&gt;10,IF(AND(ISNUMBER('Test Sample Data'!M53),'Test Sample Data'!M53&lt;$B$1,'Test Sample Data'!M53&gt;0),'Test Sample Data'!M53,$B$1),"")</f>
        <v/>
      </c>
      <c r="N54" s="15" t="str">
        <f>'Gene Table'!D53</f>
        <v>MIMAT0002819</v>
      </c>
      <c r="O54" s="14" t="s">
        <v>209</v>
      </c>
      <c r="P54" s="15" t="str">
        <f>IF(SUM('Control Sample Data'!D$3:D$98)&gt;10,IF(AND(ISNUMBER('Control Sample Data'!D53),'Control Sample Data'!D53&lt;$B$1,'Control Sample Data'!D53&gt;0),'Control Sample Data'!D53,$B$1),"")</f>
        <v/>
      </c>
      <c r="Q54" s="15" t="str">
        <f>IF(SUM('Control Sample Data'!E$3:E$98)&gt;10,IF(AND(ISNUMBER('Control Sample Data'!E53),'Control Sample Data'!E53&lt;$B$1,'Control Sample Data'!E53&gt;0),'Control Sample Data'!E53,$B$1),"")</f>
        <v/>
      </c>
      <c r="R54" s="15" t="str">
        <f>IF(SUM('Control Sample Data'!F$3:F$98)&gt;10,IF(AND(ISNUMBER('Control Sample Data'!F53),'Control Sample Data'!F53&lt;$B$1,'Control Sample Data'!F53&gt;0),'Control Sample Data'!F53,$B$1),"")</f>
        <v/>
      </c>
      <c r="S54" s="15" t="str">
        <f>IF(SUM('Control Sample Data'!G$3:G$98)&gt;10,IF(AND(ISNUMBER('Control Sample Data'!G53),'Control Sample Data'!G53&lt;$B$1,'Control Sample Data'!G53&gt;0),'Control Sample Data'!G53,$B$1),"")</f>
        <v/>
      </c>
      <c r="T54" s="15" t="str">
        <f>IF(SUM('Control Sample Data'!H$3:H$98)&gt;10,IF(AND(ISNUMBER('Control Sample Data'!H53),'Control Sample Data'!H53&lt;$B$1,'Control Sample Data'!H53&gt;0),'Control Sample Data'!H53,$B$1),"")</f>
        <v/>
      </c>
      <c r="U54" s="15" t="str">
        <f>IF(SUM('Control Sample Data'!I$3:I$98)&gt;10,IF(AND(ISNUMBER('Control Sample Data'!I53),'Control Sample Data'!I53&lt;$B$1,'Control Sample Data'!I53&gt;0),'Control Sample Data'!I53,$B$1),"")</f>
        <v/>
      </c>
      <c r="V54" s="15" t="str">
        <f>IF(SUM('Control Sample Data'!J$3:J$98)&gt;10,IF(AND(ISNUMBER('Control Sample Data'!J53),'Control Sample Data'!J53&lt;$B$1,'Control Sample Data'!J53&gt;0),'Control Sample Data'!J53,$B$1),"")</f>
        <v/>
      </c>
      <c r="W54" s="15" t="str">
        <f>IF(SUM('Control Sample Data'!K$3:K$98)&gt;10,IF(AND(ISNUMBER('Control Sample Data'!K53),'Control Sample Data'!K53&lt;$B$1,'Control Sample Data'!K53&gt;0),'Control Sample Data'!K53,$B$1),"")</f>
        <v/>
      </c>
      <c r="X54" s="15" t="str">
        <f>IF(SUM('Control Sample Data'!L$3:L$98)&gt;10,IF(AND(ISNUMBER('Control Sample Data'!L53),'Control Sample Data'!L53&lt;$B$1,'Control Sample Data'!L53&gt;0),'Control Sample Data'!L53,$B$1),"")</f>
        <v/>
      </c>
      <c r="Y54" s="15" t="str">
        <f>IF(SUM('Control Sample Data'!M$3:M$98)&gt;10,IF(AND(ISNUMBER('Control Sample Data'!M53),'Control Sample Data'!M53&lt;$B$1,'Control Sample Data'!M53&gt;0),'Control Sample Data'!M53,$B$1),"")</f>
        <v/>
      </c>
      <c r="AT54" s="34" t="str">
        <f t="shared" si="44"/>
        <v/>
      </c>
      <c r="AU54" s="34" t="str">
        <f t="shared" si="45"/>
        <v/>
      </c>
      <c r="AV54" s="34" t="str">
        <f t="shared" si="46"/>
        <v/>
      </c>
      <c r="AW54" s="34" t="str">
        <f t="shared" si="47"/>
        <v/>
      </c>
      <c r="AX54" s="34" t="str">
        <f t="shared" si="48"/>
        <v/>
      </c>
      <c r="AY54" s="34" t="str">
        <f t="shared" si="49"/>
        <v/>
      </c>
      <c r="AZ54" s="34" t="str">
        <f t="shared" si="50"/>
        <v/>
      </c>
      <c r="BA54" s="34" t="str">
        <f t="shared" si="51"/>
        <v/>
      </c>
      <c r="BB54" s="34" t="str">
        <f t="shared" si="52"/>
        <v/>
      </c>
      <c r="BC54" s="34" t="str">
        <f t="shared" si="53"/>
        <v/>
      </c>
      <c r="BD54" s="34" t="str">
        <f t="shared" si="54"/>
        <v/>
      </c>
      <c r="BE54" s="34" t="str">
        <f t="shared" si="55"/>
        <v/>
      </c>
      <c r="BF54" s="34" t="str">
        <f t="shared" si="56"/>
        <v/>
      </c>
      <c r="BG54" s="34" t="str">
        <f t="shared" si="57"/>
        <v/>
      </c>
      <c r="BH54" s="34" t="str">
        <f t="shared" si="58"/>
        <v/>
      </c>
      <c r="BI54" s="34" t="str">
        <f t="shared" si="59"/>
        <v/>
      </c>
      <c r="BJ54" s="34" t="str">
        <f t="shared" si="60"/>
        <v/>
      </c>
      <c r="BK54" s="34" t="str">
        <f t="shared" si="61"/>
        <v/>
      </c>
      <c r="BL54" s="34" t="str">
        <f t="shared" si="62"/>
        <v/>
      </c>
      <c r="BM54" s="34" t="str">
        <f t="shared" si="63"/>
        <v/>
      </c>
      <c r="BN54" s="36" t="e">
        <f t="shared" si="21"/>
        <v>#DIV/0!</v>
      </c>
      <c r="BO54" s="36" t="e">
        <f t="shared" si="22"/>
        <v>#DIV/0!</v>
      </c>
      <c r="BP54" s="37" t="str">
        <f t="shared" si="23"/>
        <v/>
      </c>
      <c r="BQ54" s="37" t="str">
        <f t="shared" si="24"/>
        <v/>
      </c>
      <c r="BR54" s="37" t="str">
        <f t="shared" si="25"/>
        <v/>
      </c>
      <c r="BS54" s="37" t="str">
        <f t="shared" si="26"/>
        <v/>
      </c>
      <c r="BT54" s="37" t="str">
        <f t="shared" si="27"/>
        <v/>
      </c>
      <c r="BU54" s="37" t="str">
        <f t="shared" si="28"/>
        <v/>
      </c>
      <c r="BV54" s="37" t="str">
        <f t="shared" si="29"/>
        <v/>
      </c>
      <c r="BW54" s="37" t="str">
        <f t="shared" si="30"/>
        <v/>
      </c>
      <c r="BX54" s="37" t="str">
        <f t="shared" si="31"/>
        <v/>
      </c>
      <c r="BY54" s="37" t="str">
        <f t="shared" si="32"/>
        <v/>
      </c>
      <c r="BZ54" s="37" t="str">
        <f t="shared" si="33"/>
        <v/>
      </c>
      <c r="CA54" s="37" t="str">
        <f t="shared" si="34"/>
        <v/>
      </c>
      <c r="CB54" s="37" t="str">
        <f t="shared" si="35"/>
        <v/>
      </c>
      <c r="CC54" s="37" t="str">
        <f t="shared" si="36"/>
        <v/>
      </c>
      <c r="CD54" s="37" t="str">
        <f t="shared" si="37"/>
        <v/>
      </c>
      <c r="CE54" s="37" t="str">
        <f t="shared" si="38"/>
        <v/>
      </c>
      <c r="CF54" s="37" t="str">
        <f t="shared" si="39"/>
        <v/>
      </c>
      <c r="CG54" s="37" t="str">
        <f t="shared" si="40"/>
        <v/>
      </c>
      <c r="CH54" s="37" t="str">
        <f t="shared" si="41"/>
        <v/>
      </c>
      <c r="CI54" s="37" t="str">
        <f t="shared" si="42"/>
        <v/>
      </c>
    </row>
    <row r="55" spans="1:87" ht="12.75">
      <c r="A55" s="16"/>
      <c r="B55" s="14" t="str">
        <f>'Gene Table'!D54</f>
        <v>MIMAT0000089</v>
      </c>
      <c r="C55" s="14" t="s">
        <v>213</v>
      </c>
      <c r="D55" s="15" t="str">
        <f>IF(SUM('Test Sample Data'!D$3:D$98)&gt;10,IF(AND(ISNUMBER('Test Sample Data'!D54),'Test Sample Data'!D54&lt;$B$1,'Test Sample Data'!D54&gt;0),'Test Sample Data'!D54,$B$1),"")</f>
        <v/>
      </c>
      <c r="E55" s="15" t="str">
        <f>IF(SUM('Test Sample Data'!E$3:E$98)&gt;10,IF(AND(ISNUMBER('Test Sample Data'!E54),'Test Sample Data'!E54&lt;$B$1,'Test Sample Data'!E54&gt;0),'Test Sample Data'!E54,$B$1),"")</f>
        <v/>
      </c>
      <c r="F55" s="15" t="str">
        <f>IF(SUM('Test Sample Data'!F$3:F$98)&gt;10,IF(AND(ISNUMBER('Test Sample Data'!F54),'Test Sample Data'!F54&lt;$B$1,'Test Sample Data'!F54&gt;0),'Test Sample Data'!F54,$B$1),"")</f>
        <v/>
      </c>
      <c r="G55" s="15" t="str">
        <f>IF(SUM('Test Sample Data'!G$3:G$98)&gt;10,IF(AND(ISNUMBER('Test Sample Data'!G54),'Test Sample Data'!G54&lt;$B$1,'Test Sample Data'!G54&gt;0),'Test Sample Data'!G54,$B$1),"")</f>
        <v/>
      </c>
      <c r="H55" s="15" t="str">
        <f>IF(SUM('Test Sample Data'!H$3:H$98)&gt;10,IF(AND(ISNUMBER('Test Sample Data'!H54),'Test Sample Data'!H54&lt;$B$1,'Test Sample Data'!H54&gt;0),'Test Sample Data'!H54,$B$1),"")</f>
        <v/>
      </c>
      <c r="I55" s="15" t="str">
        <f>IF(SUM('Test Sample Data'!I$3:I$98)&gt;10,IF(AND(ISNUMBER('Test Sample Data'!I54),'Test Sample Data'!I54&lt;$B$1,'Test Sample Data'!I54&gt;0),'Test Sample Data'!I54,$B$1),"")</f>
        <v/>
      </c>
      <c r="J55" s="15" t="str">
        <f>IF(SUM('Test Sample Data'!J$3:J$98)&gt;10,IF(AND(ISNUMBER('Test Sample Data'!J54),'Test Sample Data'!J54&lt;$B$1,'Test Sample Data'!J54&gt;0),'Test Sample Data'!J54,$B$1),"")</f>
        <v/>
      </c>
      <c r="K55" s="15" t="str">
        <f>IF(SUM('Test Sample Data'!K$3:K$98)&gt;10,IF(AND(ISNUMBER('Test Sample Data'!K54),'Test Sample Data'!K54&lt;$B$1,'Test Sample Data'!K54&gt;0),'Test Sample Data'!K54,$B$1),"")</f>
        <v/>
      </c>
      <c r="L55" s="15" t="str">
        <f>IF(SUM('Test Sample Data'!L$3:L$98)&gt;10,IF(AND(ISNUMBER('Test Sample Data'!L54),'Test Sample Data'!L54&lt;$B$1,'Test Sample Data'!L54&gt;0),'Test Sample Data'!L54,$B$1),"")</f>
        <v/>
      </c>
      <c r="M55" s="15" t="str">
        <f>IF(SUM('Test Sample Data'!M$3:M$98)&gt;10,IF(AND(ISNUMBER('Test Sample Data'!M54),'Test Sample Data'!M54&lt;$B$1,'Test Sample Data'!M54&gt;0),'Test Sample Data'!M54,$B$1),"")</f>
        <v/>
      </c>
      <c r="N55" s="15" t="str">
        <f>'Gene Table'!D54</f>
        <v>MIMAT0000089</v>
      </c>
      <c r="O55" s="14" t="s">
        <v>213</v>
      </c>
      <c r="P55" s="15" t="str">
        <f>IF(SUM('Control Sample Data'!D$3:D$98)&gt;10,IF(AND(ISNUMBER('Control Sample Data'!D54),'Control Sample Data'!D54&lt;$B$1,'Control Sample Data'!D54&gt;0),'Control Sample Data'!D54,$B$1),"")</f>
        <v/>
      </c>
      <c r="Q55" s="15" t="str">
        <f>IF(SUM('Control Sample Data'!E$3:E$98)&gt;10,IF(AND(ISNUMBER('Control Sample Data'!E54),'Control Sample Data'!E54&lt;$B$1,'Control Sample Data'!E54&gt;0),'Control Sample Data'!E54,$B$1),"")</f>
        <v/>
      </c>
      <c r="R55" s="15" t="str">
        <f>IF(SUM('Control Sample Data'!F$3:F$98)&gt;10,IF(AND(ISNUMBER('Control Sample Data'!F54),'Control Sample Data'!F54&lt;$B$1,'Control Sample Data'!F54&gt;0),'Control Sample Data'!F54,$B$1),"")</f>
        <v/>
      </c>
      <c r="S55" s="15" t="str">
        <f>IF(SUM('Control Sample Data'!G$3:G$98)&gt;10,IF(AND(ISNUMBER('Control Sample Data'!G54),'Control Sample Data'!G54&lt;$B$1,'Control Sample Data'!G54&gt;0),'Control Sample Data'!G54,$B$1),"")</f>
        <v/>
      </c>
      <c r="T55" s="15" t="str">
        <f>IF(SUM('Control Sample Data'!H$3:H$98)&gt;10,IF(AND(ISNUMBER('Control Sample Data'!H54),'Control Sample Data'!H54&lt;$B$1,'Control Sample Data'!H54&gt;0),'Control Sample Data'!H54,$B$1),"")</f>
        <v/>
      </c>
      <c r="U55" s="15" t="str">
        <f>IF(SUM('Control Sample Data'!I$3:I$98)&gt;10,IF(AND(ISNUMBER('Control Sample Data'!I54),'Control Sample Data'!I54&lt;$B$1,'Control Sample Data'!I54&gt;0),'Control Sample Data'!I54,$B$1),"")</f>
        <v/>
      </c>
      <c r="V55" s="15" t="str">
        <f>IF(SUM('Control Sample Data'!J$3:J$98)&gt;10,IF(AND(ISNUMBER('Control Sample Data'!J54),'Control Sample Data'!J54&lt;$B$1,'Control Sample Data'!J54&gt;0),'Control Sample Data'!J54,$B$1),"")</f>
        <v/>
      </c>
      <c r="W55" s="15" t="str">
        <f>IF(SUM('Control Sample Data'!K$3:K$98)&gt;10,IF(AND(ISNUMBER('Control Sample Data'!K54),'Control Sample Data'!K54&lt;$B$1,'Control Sample Data'!K54&gt;0),'Control Sample Data'!K54,$B$1),"")</f>
        <v/>
      </c>
      <c r="X55" s="15" t="str">
        <f>IF(SUM('Control Sample Data'!L$3:L$98)&gt;10,IF(AND(ISNUMBER('Control Sample Data'!L54),'Control Sample Data'!L54&lt;$B$1,'Control Sample Data'!L54&gt;0),'Control Sample Data'!L54,$B$1),"")</f>
        <v/>
      </c>
      <c r="Y55" s="15" t="str">
        <f>IF(SUM('Control Sample Data'!M$3:M$98)&gt;10,IF(AND(ISNUMBER('Control Sample Data'!M54),'Control Sample Data'!M54&lt;$B$1,'Control Sample Data'!M54&gt;0),'Control Sample Data'!M54,$B$1),"")</f>
        <v/>
      </c>
      <c r="AT55" s="34" t="str">
        <f t="shared" si="44"/>
        <v/>
      </c>
      <c r="AU55" s="34" t="str">
        <f t="shared" si="45"/>
        <v/>
      </c>
      <c r="AV55" s="34" t="str">
        <f t="shared" si="46"/>
        <v/>
      </c>
      <c r="AW55" s="34" t="str">
        <f t="shared" si="47"/>
        <v/>
      </c>
      <c r="AX55" s="34" t="str">
        <f t="shared" si="48"/>
        <v/>
      </c>
      <c r="AY55" s="34" t="str">
        <f t="shared" si="49"/>
        <v/>
      </c>
      <c r="AZ55" s="34" t="str">
        <f t="shared" si="50"/>
        <v/>
      </c>
      <c r="BA55" s="34" t="str">
        <f t="shared" si="51"/>
        <v/>
      </c>
      <c r="BB55" s="34" t="str">
        <f t="shared" si="52"/>
        <v/>
      </c>
      <c r="BC55" s="34" t="str">
        <f t="shared" si="53"/>
        <v/>
      </c>
      <c r="BD55" s="34" t="str">
        <f t="shared" si="54"/>
        <v/>
      </c>
      <c r="BE55" s="34" t="str">
        <f t="shared" si="55"/>
        <v/>
      </c>
      <c r="BF55" s="34" t="str">
        <f t="shared" si="56"/>
        <v/>
      </c>
      <c r="BG55" s="34" t="str">
        <f t="shared" si="57"/>
        <v/>
      </c>
      <c r="BH55" s="34" t="str">
        <f t="shared" si="58"/>
        <v/>
      </c>
      <c r="BI55" s="34" t="str">
        <f t="shared" si="59"/>
        <v/>
      </c>
      <c r="BJ55" s="34" t="str">
        <f t="shared" si="60"/>
        <v/>
      </c>
      <c r="BK55" s="34" t="str">
        <f t="shared" si="61"/>
        <v/>
      </c>
      <c r="BL55" s="34" t="str">
        <f t="shared" si="62"/>
        <v/>
      </c>
      <c r="BM55" s="34" t="str">
        <f t="shared" si="63"/>
        <v/>
      </c>
      <c r="BN55" s="36" t="e">
        <f t="shared" si="21"/>
        <v>#DIV/0!</v>
      </c>
      <c r="BO55" s="36" t="e">
        <f t="shared" si="22"/>
        <v>#DIV/0!</v>
      </c>
      <c r="BP55" s="37" t="str">
        <f t="shared" si="23"/>
        <v/>
      </c>
      <c r="BQ55" s="37" t="str">
        <f t="shared" si="24"/>
        <v/>
      </c>
      <c r="BR55" s="37" t="str">
        <f t="shared" si="25"/>
        <v/>
      </c>
      <c r="BS55" s="37" t="str">
        <f t="shared" si="26"/>
        <v/>
      </c>
      <c r="BT55" s="37" t="str">
        <f t="shared" si="27"/>
        <v/>
      </c>
      <c r="BU55" s="37" t="str">
        <f t="shared" si="28"/>
        <v/>
      </c>
      <c r="BV55" s="37" t="str">
        <f t="shared" si="29"/>
        <v/>
      </c>
      <c r="BW55" s="37" t="str">
        <f t="shared" si="30"/>
        <v/>
      </c>
      <c r="BX55" s="37" t="str">
        <f t="shared" si="31"/>
        <v/>
      </c>
      <c r="BY55" s="37" t="str">
        <f t="shared" si="32"/>
        <v/>
      </c>
      <c r="BZ55" s="37" t="str">
        <f t="shared" si="33"/>
        <v/>
      </c>
      <c r="CA55" s="37" t="str">
        <f t="shared" si="34"/>
        <v/>
      </c>
      <c r="CB55" s="37" t="str">
        <f t="shared" si="35"/>
        <v/>
      </c>
      <c r="CC55" s="37" t="str">
        <f t="shared" si="36"/>
        <v/>
      </c>
      <c r="CD55" s="37" t="str">
        <f t="shared" si="37"/>
        <v/>
      </c>
      <c r="CE55" s="37" t="str">
        <f t="shared" si="38"/>
        <v/>
      </c>
      <c r="CF55" s="37" t="str">
        <f t="shared" si="39"/>
        <v/>
      </c>
      <c r="CG55" s="37" t="str">
        <f t="shared" si="40"/>
        <v/>
      </c>
      <c r="CH55" s="37" t="str">
        <f t="shared" si="41"/>
        <v/>
      </c>
      <c r="CI55" s="37" t="str">
        <f t="shared" si="42"/>
        <v/>
      </c>
    </row>
    <row r="56" spans="1:87" ht="12.75">
      <c r="A56" s="16"/>
      <c r="B56" s="14" t="str">
        <f>'Gene Table'!D55</f>
        <v>MIMAT0002820</v>
      </c>
      <c r="C56" s="14" t="s">
        <v>217</v>
      </c>
      <c r="D56" s="15" t="str">
        <f>IF(SUM('Test Sample Data'!D$3:D$98)&gt;10,IF(AND(ISNUMBER('Test Sample Data'!D55),'Test Sample Data'!D55&lt;$B$1,'Test Sample Data'!D55&gt;0),'Test Sample Data'!D55,$B$1),"")</f>
        <v/>
      </c>
      <c r="E56" s="15" t="str">
        <f>IF(SUM('Test Sample Data'!E$3:E$98)&gt;10,IF(AND(ISNUMBER('Test Sample Data'!E55),'Test Sample Data'!E55&lt;$B$1,'Test Sample Data'!E55&gt;0),'Test Sample Data'!E55,$B$1),"")</f>
        <v/>
      </c>
      <c r="F56" s="15" t="str">
        <f>IF(SUM('Test Sample Data'!F$3:F$98)&gt;10,IF(AND(ISNUMBER('Test Sample Data'!F55),'Test Sample Data'!F55&lt;$B$1,'Test Sample Data'!F55&gt;0),'Test Sample Data'!F55,$B$1),"")</f>
        <v/>
      </c>
      <c r="G56" s="15" t="str">
        <f>IF(SUM('Test Sample Data'!G$3:G$98)&gt;10,IF(AND(ISNUMBER('Test Sample Data'!G55),'Test Sample Data'!G55&lt;$B$1,'Test Sample Data'!G55&gt;0),'Test Sample Data'!G55,$B$1),"")</f>
        <v/>
      </c>
      <c r="H56" s="15" t="str">
        <f>IF(SUM('Test Sample Data'!H$3:H$98)&gt;10,IF(AND(ISNUMBER('Test Sample Data'!H55),'Test Sample Data'!H55&lt;$B$1,'Test Sample Data'!H55&gt;0),'Test Sample Data'!H55,$B$1),"")</f>
        <v/>
      </c>
      <c r="I56" s="15" t="str">
        <f>IF(SUM('Test Sample Data'!I$3:I$98)&gt;10,IF(AND(ISNUMBER('Test Sample Data'!I55),'Test Sample Data'!I55&lt;$B$1,'Test Sample Data'!I55&gt;0),'Test Sample Data'!I55,$B$1),"")</f>
        <v/>
      </c>
      <c r="J56" s="15" t="str">
        <f>IF(SUM('Test Sample Data'!J$3:J$98)&gt;10,IF(AND(ISNUMBER('Test Sample Data'!J55),'Test Sample Data'!J55&lt;$B$1,'Test Sample Data'!J55&gt;0),'Test Sample Data'!J55,$B$1),"")</f>
        <v/>
      </c>
      <c r="K56" s="15" t="str">
        <f>IF(SUM('Test Sample Data'!K$3:K$98)&gt;10,IF(AND(ISNUMBER('Test Sample Data'!K55),'Test Sample Data'!K55&lt;$B$1,'Test Sample Data'!K55&gt;0),'Test Sample Data'!K55,$B$1),"")</f>
        <v/>
      </c>
      <c r="L56" s="15" t="str">
        <f>IF(SUM('Test Sample Data'!L$3:L$98)&gt;10,IF(AND(ISNUMBER('Test Sample Data'!L55),'Test Sample Data'!L55&lt;$B$1,'Test Sample Data'!L55&gt;0),'Test Sample Data'!L55,$B$1),"")</f>
        <v/>
      </c>
      <c r="M56" s="15" t="str">
        <f>IF(SUM('Test Sample Data'!M$3:M$98)&gt;10,IF(AND(ISNUMBER('Test Sample Data'!M55),'Test Sample Data'!M55&lt;$B$1,'Test Sample Data'!M55&gt;0),'Test Sample Data'!M55,$B$1),"")</f>
        <v/>
      </c>
      <c r="N56" s="15" t="str">
        <f>'Gene Table'!D55</f>
        <v>MIMAT0002820</v>
      </c>
      <c r="O56" s="14" t="s">
        <v>217</v>
      </c>
      <c r="P56" s="15" t="str">
        <f>IF(SUM('Control Sample Data'!D$3:D$98)&gt;10,IF(AND(ISNUMBER('Control Sample Data'!D55),'Control Sample Data'!D55&lt;$B$1,'Control Sample Data'!D55&gt;0),'Control Sample Data'!D55,$B$1),"")</f>
        <v/>
      </c>
      <c r="Q56" s="15" t="str">
        <f>IF(SUM('Control Sample Data'!E$3:E$98)&gt;10,IF(AND(ISNUMBER('Control Sample Data'!E55),'Control Sample Data'!E55&lt;$B$1,'Control Sample Data'!E55&gt;0),'Control Sample Data'!E55,$B$1),"")</f>
        <v/>
      </c>
      <c r="R56" s="15" t="str">
        <f>IF(SUM('Control Sample Data'!F$3:F$98)&gt;10,IF(AND(ISNUMBER('Control Sample Data'!F55),'Control Sample Data'!F55&lt;$B$1,'Control Sample Data'!F55&gt;0),'Control Sample Data'!F55,$B$1),"")</f>
        <v/>
      </c>
      <c r="S56" s="15" t="str">
        <f>IF(SUM('Control Sample Data'!G$3:G$98)&gt;10,IF(AND(ISNUMBER('Control Sample Data'!G55),'Control Sample Data'!G55&lt;$B$1,'Control Sample Data'!G55&gt;0),'Control Sample Data'!G55,$B$1),"")</f>
        <v/>
      </c>
      <c r="T56" s="15" t="str">
        <f>IF(SUM('Control Sample Data'!H$3:H$98)&gt;10,IF(AND(ISNUMBER('Control Sample Data'!H55),'Control Sample Data'!H55&lt;$B$1,'Control Sample Data'!H55&gt;0),'Control Sample Data'!H55,$B$1),"")</f>
        <v/>
      </c>
      <c r="U56" s="15" t="str">
        <f>IF(SUM('Control Sample Data'!I$3:I$98)&gt;10,IF(AND(ISNUMBER('Control Sample Data'!I55),'Control Sample Data'!I55&lt;$B$1,'Control Sample Data'!I55&gt;0),'Control Sample Data'!I55,$B$1),"")</f>
        <v/>
      </c>
      <c r="V56" s="15" t="str">
        <f>IF(SUM('Control Sample Data'!J$3:J$98)&gt;10,IF(AND(ISNUMBER('Control Sample Data'!J55),'Control Sample Data'!J55&lt;$B$1,'Control Sample Data'!J55&gt;0),'Control Sample Data'!J55,$B$1),"")</f>
        <v/>
      </c>
      <c r="W56" s="15" t="str">
        <f>IF(SUM('Control Sample Data'!K$3:K$98)&gt;10,IF(AND(ISNUMBER('Control Sample Data'!K55),'Control Sample Data'!K55&lt;$B$1,'Control Sample Data'!K55&gt;0),'Control Sample Data'!K55,$B$1),"")</f>
        <v/>
      </c>
      <c r="X56" s="15" t="str">
        <f>IF(SUM('Control Sample Data'!L$3:L$98)&gt;10,IF(AND(ISNUMBER('Control Sample Data'!L55),'Control Sample Data'!L55&lt;$B$1,'Control Sample Data'!L55&gt;0),'Control Sample Data'!L55,$B$1),"")</f>
        <v/>
      </c>
      <c r="Y56" s="15" t="str">
        <f>IF(SUM('Control Sample Data'!M$3:M$98)&gt;10,IF(AND(ISNUMBER('Control Sample Data'!M55),'Control Sample Data'!M55&lt;$B$1,'Control Sample Data'!M55&gt;0),'Control Sample Data'!M55,$B$1),"")</f>
        <v/>
      </c>
      <c r="AT56" s="34" t="str">
        <f t="shared" si="44"/>
        <v/>
      </c>
      <c r="AU56" s="34" t="str">
        <f t="shared" si="45"/>
        <v/>
      </c>
      <c r="AV56" s="34" t="str">
        <f t="shared" si="46"/>
        <v/>
      </c>
      <c r="AW56" s="34" t="str">
        <f t="shared" si="47"/>
        <v/>
      </c>
      <c r="AX56" s="34" t="str">
        <f t="shared" si="48"/>
        <v/>
      </c>
      <c r="AY56" s="34" t="str">
        <f t="shared" si="49"/>
        <v/>
      </c>
      <c r="AZ56" s="34" t="str">
        <f t="shared" si="50"/>
        <v/>
      </c>
      <c r="BA56" s="34" t="str">
        <f t="shared" si="51"/>
        <v/>
      </c>
      <c r="BB56" s="34" t="str">
        <f t="shared" si="52"/>
        <v/>
      </c>
      <c r="BC56" s="34" t="str">
        <f t="shared" si="53"/>
        <v/>
      </c>
      <c r="BD56" s="34" t="str">
        <f t="shared" si="54"/>
        <v/>
      </c>
      <c r="BE56" s="34" t="str">
        <f t="shared" si="55"/>
        <v/>
      </c>
      <c r="BF56" s="34" t="str">
        <f t="shared" si="56"/>
        <v/>
      </c>
      <c r="BG56" s="34" t="str">
        <f t="shared" si="57"/>
        <v/>
      </c>
      <c r="BH56" s="34" t="str">
        <f t="shared" si="58"/>
        <v/>
      </c>
      <c r="BI56" s="34" t="str">
        <f t="shared" si="59"/>
        <v/>
      </c>
      <c r="BJ56" s="34" t="str">
        <f t="shared" si="60"/>
        <v/>
      </c>
      <c r="BK56" s="34" t="str">
        <f t="shared" si="61"/>
        <v/>
      </c>
      <c r="BL56" s="34" t="str">
        <f t="shared" si="62"/>
        <v/>
      </c>
      <c r="BM56" s="34" t="str">
        <f t="shared" si="63"/>
        <v/>
      </c>
      <c r="BN56" s="36" t="e">
        <f t="shared" si="21"/>
        <v>#DIV/0!</v>
      </c>
      <c r="BO56" s="36" t="e">
        <f t="shared" si="22"/>
        <v>#DIV/0!</v>
      </c>
      <c r="BP56" s="37" t="str">
        <f t="shared" si="23"/>
        <v/>
      </c>
      <c r="BQ56" s="37" t="str">
        <f t="shared" si="24"/>
        <v/>
      </c>
      <c r="BR56" s="37" t="str">
        <f t="shared" si="25"/>
        <v/>
      </c>
      <c r="BS56" s="37" t="str">
        <f t="shared" si="26"/>
        <v/>
      </c>
      <c r="BT56" s="37" t="str">
        <f t="shared" si="27"/>
        <v/>
      </c>
      <c r="BU56" s="37" t="str">
        <f t="shared" si="28"/>
        <v/>
      </c>
      <c r="BV56" s="37" t="str">
        <f t="shared" si="29"/>
        <v/>
      </c>
      <c r="BW56" s="37" t="str">
        <f t="shared" si="30"/>
        <v/>
      </c>
      <c r="BX56" s="37" t="str">
        <f t="shared" si="31"/>
        <v/>
      </c>
      <c r="BY56" s="37" t="str">
        <f t="shared" si="32"/>
        <v/>
      </c>
      <c r="BZ56" s="37" t="str">
        <f t="shared" si="33"/>
        <v/>
      </c>
      <c r="CA56" s="37" t="str">
        <f t="shared" si="34"/>
        <v/>
      </c>
      <c r="CB56" s="37" t="str">
        <f t="shared" si="35"/>
        <v/>
      </c>
      <c r="CC56" s="37" t="str">
        <f t="shared" si="36"/>
        <v/>
      </c>
      <c r="CD56" s="37" t="str">
        <f t="shared" si="37"/>
        <v/>
      </c>
      <c r="CE56" s="37" t="str">
        <f t="shared" si="38"/>
        <v/>
      </c>
      <c r="CF56" s="37" t="str">
        <f t="shared" si="39"/>
        <v/>
      </c>
      <c r="CG56" s="37" t="str">
        <f t="shared" si="40"/>
        <v/>
      </c>
      <c r="CH56" s="37" t="str">
        <f t="shared" si="41"/>
        <v/>
      </c>
      <c r="CI56" s="37" t="str">
        <f t="shared" si="42"/>
        <v/>
      </c>
    </row>
    <row r="57" spans="1:87" ht="12.75">
      <c r="A57" s="16"/>
      <c r="B57" s="14" t="str">
        <f>'Gene Table'!D56</f>
        <v>MIMAT0000083</v>
      </c>
      <c r="C57" s="14" t="s">
        <v>221</v>
      </c>
      <c r="D57" s="15" t="str">
        <f>IF(SUM('Test Sample Data'!D$3:D$98)&gt;10,IF(AND(ISNUMBER('Test Sample Data'!D56),'Test Sample Data'!D56&lt;$B$1,'Test Sample Data'!D56&gt;0),'Test Sample Data'!D56,$B$1),"")</f>
        <v/>
      </c>
      <c r="E57" s="15" t="str">
        <f>IF(SUM('Test Sample Data'!E$3:E$98)&gt;10,IF(AND(ISNUMBER('Test Sample Data'!E56),'Test Sample Data'!E56&lt;$B$1,'Test Sample Data'!E56&gt;0),'Test Sample Data'!E56,$B$1),"")</f>
        <v/>
      </c>
      <c r="F57" s="15" t="str">
        <f>IF(SUM('Test Sample Data'!F$3:F$98)&gt;10,IF(AND(ISNUMBER('Test Sample Data'!F56),'Test Sample Data'!F56&lt;$B$1,'Test Sample Data'!F56&gt;0),'Test Sample Data'!F56,$B$1),"")</f>
        <v/>
      </c>
      <c r="G57" s="15" t="str">
        <f>IF(SUM('Test Sample Data'!G$3:G$98)&gt;10,IF(AND(ISNUMBER('Test Sample Data'!G56),'Test Sample Data'!G56&lt;$B$1,'Test Sample Data'!G56&gt;0),'Test Sample Data'!G56,$B$1),"")</f>
        <v/>
      </c>
      <c r="H57" s="15" t="str">
        <f>IF(SUM('Test Sample Data'!H$3:H$98)&gt;10,IF(AND(ISNUMBER('Test Sample Data'!H56),'Test Sample Data'!H56&lt;$B$1,'Test Sample Data'!H56&gt;0),'Test Sample Data'!H56,$B$1),"")</f>
        <v/>
      </c>
      <c r="I57" s="15" t="str">
        <f>IF(SUM('Test Sample Data'!I$3:I$98)&gt;10,IF(AND(ISNUMBER('Test Sample Data'!I56),'Test Sample Data'!I56&lt;$B$1,'Test Sample Data'!I56&gt;0),'Test Sample Data'!I56,$B$1),"")</f>
        <v/>
      </c>
      <c r="J57" s="15" t="str">
        <f>IF(SUM('Test Sample Data'!J$3:J$98)&gt;10,IF(AND(ISNUMBER('Test Sample Data'!J56),'Test Sample Data'!J56&lt;$B$1,'Test Sample Data'!J56&gt;0),'Test Sample Data'!J56,$B$1),"")</f>
        <v/>
      </c>
      <c r="K57" s="15" t="str">
        <f>IF(SUM('Test Sample Data'!K$3:K$98)&gt;10,IF(AND(ISNUMBER('Test Sample Data'!K56),'Test Sample Data'!K56&lt;$B$1,'Test Sample Data'!K56&gt;0),'Test Sample Data'!K56,$B$1),"")</f>
        <v/>
      </c>
      <c r="L57" s="15" t="str">
        <f>IF(SUM('Test Sample Data'!L$3:L$98)&gt;10,IF(AND(ISNUMBER('Test Sample Data'!L56),'Test Sample Data'!L56&lt;$B$1,'Test Sample Data'!L56&gt;0),'Test Sample Data'!L56,$B$1),"")</f>
        <v/>
      </c>
      <c r="M57" s="15" t="str">
        <f>IF(SUM('Test Sample Data'!M$3:M$98)&gt;10,IF(AND(ISNUMBER('Test Sample Data'!M56),'Test Sample Data'!M56&lt;$B$1,'Test Sample Data'!M56&gt;0),'Test Sample Data'!M56,$B$1),"")</f>
        <v/>
      </c>
      <c r="N57" s="15" t="str">
        <f>'Gene Table'!D56</f>
        <v>MIMAT0000083</v>
      </c>
      <c r="O57" s="14" t="s">
        <v>221</v>
      </c>
      <c r="P57" s="15" t="str">
        <f>IF(SUM('Control Sample Data'!D$3:D$98)&gt;10,IF(AND(ISNUMBER('Control Sample Data'!D56),'Control Sample Data'!D56&lt;$B$1,'Control Sample Data'!D56&gt;0),'Control Sample Data'!D56,$B$1),"")</f>
        <v/>
      </c>
      <c r="Q57" s="15" t="str">
        <f>IF(SUM('Control Sample Data'!E$3:E$98)&gt;10,IF(AND(ISNUMBER('Control Sample Data'!E56),'Control Sample Data'!E56&lt;$B$1,'Control Sample Data'!E56&gt;0),'Control Sample Data'!E56,$B$1),"")</f>
        <v/>
      </c>
      <c r="R57" s="15" t="str">
        <f>IF(SUM('Control Sample Data'!F$3:F$98)&gt;10,IF(AND(ISNUMBER('Control Sample Data'!F56),'Control Sample Data'!F56&lt;$B$1,'Control Sample Data'!F56&gt;0),'Control Sample Data'!F56,$B$1),"")</f>
        <v/>
      </c>
      <c r="S57" s="15" t="str">
        <f>IF(SUM('Control Sample Data'!G$3:G$98)&gt;10,IF(AND(ISNUMBER('Control Sample Data'!G56),'Control Sample Data'!G56&lt;$B$1,'Control Sample Data'!G56&gt;0),'Control Sample Data'!G56,$B$1),"")</f>
        <v/>
      </c>
      <c r="T57" s="15" t="str">
        <f>IF(SUM('Control Sample Data'!H$3:H$98)&gt;10,IF(AND(ISNUMBER('Control Sample Data'!H56),'Control Sample Data'!H56&lt;$B$1,'Control Sample Data'!H56&gt;0),'Control Sample Data'!H56,$B$1),"")</f>
        <v/>
      </c>
      <c r="U57" s="15" t="str">
        <f>IF(SUM('Control Sample Data'!I$3:I$98)&gt;10,IF(AND(ISNUMBER('Control Sample Data'!I56),'Control Sample Data'!I56&lt;$B$1,'Control Sample Data'!I56&gt;0),'Control Sample Data'!I56,$B$1),"")</f>
        <v/>
      </c>
      <c r="V57" s="15" t="str">
        <f>IF(SUM('Control Sample Data'!J$3:J$98)&gt;10,IF(AND(ISNUMBER('Control Sample Data'!J56),'Control Sample Data'!J56&lt;$B$1,'Control Sample Data'!J56&gt;0),'Control Sample Data'!J56,$B$1),"")</f>
        <v/>
      </c>
      <c r="W57" s="15" t="str">
        <f>IF(SUM('Control Sample Data'!K$3:K$98)&gt;10,IF(AND(ISNUMBER('Control Sample Data'!K56),'Control Sample Data'!K56&lt;$B$1,'Control Sample Data'!K56&gt;0),'Control Sample Data'!K56,$B$1),"")</f>
        <v/>
      </c>
      <c r="X57" s="15" t="str">
        <f>IF(SUM('Control Sample Data'!L$3:L$98)&gt;10,IF(AND(ISNUMBER('Control Sample Data'!L56),'Control Sample Data'!L56&lt;$B$1,'Control Sample Data'!L56&gt;0),'Control Sample Data'!L56,$B$1),"")</f>
        <v/>
      </c>
      <c r="Y57" s="15" t="str">
        <f>IF(SUM('Control Sample Data'!M$3:M$98)&gt;10,IF(AND(ISNUMBER('Control Sample Data'!M56),'Control Sample Data'!M56&lt;$B$1,'Control Sample Data'!M56&gt;0),'Control Sample Data'!M56,$B$1),"")</f>
        <v/>
      </c>
      <c r="AT57" s="34" t="str">
        <f t="shared" si="44"/>
        <v/>
      </c>
      <c r="AU57" s="34" t="str">
        <f t="shared" si="45"/>
        <v/>
      </c>
      <c r="AV57" s="34" t="str">
        <f t="shared" si="46"/>
        <v/>
      </c>
      <c r="AW57" s="34" t="str">
        <f t="shared" si="47"/>
        <v/>
      </c>
      <c r="AX57" s="34" t="str">
        <f t="shared" si="48"/>
        <v/>
      </c>
      <c r="AY57" s="34" t="str">
        <f t="shared" si="49"/>
        <v/>
      </c>
      <c r="AZ57" s="34" t="str">
        <f t="shared" si="50"/>
        <v/>
      </c>
      <c r="BA57" s="34" t="str">
        <f t="shared" si="51"/>
        <v/>
      </c>
      <c r="BB57" s="34" t="str">
        <f t="shared" si="52"/>
        <v/>
      </c>
      <c r="BC57" s="34" t="str">
        <f t="shared" si="53"/>
        <v/>
      </c>
      <c r="BD57" s="34" t="str">
        <f t="shared" si="54"/>
        <v/>
      </c>
      <c r="BE57" s="34" t="str">
        <f t="shared" si="55"/>
        <v/>
      </c>
      <c r="BF57" s="34" t="str">
        <f t="shared" si="56"/>
        <v/>
      </c>
      <c r="BG57" s="34" t="str">
        <f t="shared" si="57"/>
        <v/>
      </c>
      <c r="BH57" s="34" t="str">
        <f t="shared" si="58"/>
        <v/>
      </c>
      <c r="BI57" s="34" t="str">
        <f t="shared" si="59"/>
        <v/>
      </c>
      <c r="BJ57" s="34" t="str">
        <f t="shared" si="60"/>
        <v/>
      </c>
      <c r="BK57" s="34" t="str">
        <f t="shared" si="61"/>
        <v/>
      </c>
      <c r="BL57" s="34" t="str">
        <f t="shared" si="62"/>
        <v/>
      </c>
      <c r="BM57" s="34" t="str">
        <f t="shared" si="63"/>
        <v/>
      </c>
      <c r="BN57" s="36" t="e">
        <f t="shared" si="21"/>
        <v>#DIV/0!</v>
      </c>
      <c r="BO57" s="36" t="e">
        <f t="shared" si="22"/>
        <v>#DIV/0!</v>
      </c>
      <c r="BP57" s="37" t="str">
        <f t="shared" si="23"/>
        <v/>
      </c>
      <c r="BQ57" s="37" t="str">
        <f t="shared" si="24"/>
        <v/>
      </c>
      <c r="BR57" s="37" t="str">
        <f t="shared" si="25"/>
        <v/>
      </c>
      <c r="BS57" s="37" t="str">
        <f t="shared" si="26"/>
        <v/>
      </c>
      <c r="BT57" s="37" t="str">
        <f t="shared" si="27"/>
        <v/>
      </c>
      <c r="BU57" s="37" t="str">
        <f t="shared" si="28"/>
        <v/>
      </c>
      <c r="BV57" s="37" t="str">
        <f t="shared" si="29"/>
        <v/>
      </c>
      <c r="BW57" s="37" t="str">
        <f t="shared" si="30"/>
        <v/>
      </c>
      <c r="BX57" s="37" t="str">
        <f t="shared" si="31"/>
        <v/>
      </c>
      <c r="BY57" s="37" t="str">
        <f t="shared" si="32"/>
        <v/>
      </c>
      <c r="BZ57" s="37" t="str">
        <f t="shared" si="33"/>
        <v/>
      </c>
      <c r="CA57" s="37" t="str">
        <f t="shared" si="34"/>
        <v/>
      </c>
      <c r="CB57" s="37" t="str">
        <f t="shared" si="35"/>
        <v/>
      </c>
      <c r="CC57" s="37" t="str">
        <f t="shared" si="36"/>
        <v/>
      </c>
      <c r="CD57" s="37" t="str">
        <f t="shared" si="37"/>
        <v/>
      </c>
      <c r="CE57" s="37" t="str">
        <f t="shared" si="38"/>
        <v/>
      </c>
      <c r="CF57" s="37" t="str">
        <f t="shared" si="39"/>
        <v/>
      </c>
      <c r="CG57" s="37" t="str">
        <f t="shared" si="40"/>
        <v/>
      </c>
      <c r="CH57" s="37" t="str">
        <f t="shared" si="41"/>
        <v/>
      </c>
      <c r="CI57" s="37" t="str">
        <f t="shared" si="42"/>
        <v/>
      </c>
    </row>
    <row r="58" spans="1:87" ht="12.75">
      <c r="A58" s="16"/>
      <c r="B58" s="14" t="str">
        <f>'Gene Table'!D57</f>
        <v>MIMAT0001536</v>
      </c>
      <c r="C58" s="14" t="s">
        <v>225</v>
      </c>
      <c r="D58" s="15" t="str">
        <f>IF(SUM('Test Sample Data'!D$3:D$98)&gt;10,IF(AND(ISNUMBER('Test Sample Data'!D57),'Test Sample Data'!D57&lt;$B$1,'Test Sample Data'!D57&gt;0),'Test Sample Data'!D57,$B$1),"")</f>
        <v/>
      </c>
      <c r="E58" s="15" t="str">
        <f>IF(SUM('Test Sample Data'!E$3:E$98)&gt;10,IF(AND(ISNUMBER('Test Sample Data'!E57),'Test Sample Data'!E57&lt;$B$1,'Test Sample Data'!E57&gt;0),'Test Sample Data'!E57,$B$1),"")</f>
        <v/>
      </c>
      <c r="F58" s="15" t="str">
        <f>IF(SUM('Test Sample Data'!F$3:F$98)&gt;10,IF(AND(ISNUMBER('Test Sample Data'!F57),'Test Sample Data'!F57&lt;$B$1,'Test Sample Data'!F57&gt;0),'Test Sample Data'!F57,$B$1),"")</f>
        <v/>
      </c>
      <c r="G58" s="15" t="str">
        <f>IF(SUM('Test Sample Data'!G$3:G$98)&gt;10,IF(AND(ISNUMBER('Test Sample Data'!G57),'Test Sample Data'!G57&lt;$B$1,'Test Sample Data'!G57&gt;0),'Test Sample Data'!G57,$B$1),"")</f>
        <v/>
      </c>
      <c r="H58" s="15" t="str">
        <f>IF(SUM('Test Sample Data'!H$3:H$98)&gt;10,IF(AND(ISNUMBER('Test Sample Data'!H57),'Test Sample Data'!H57&lt;$B$1,'Test Sample Data'!H57&gt;0),'Test Sample Data'!H57,$B$1),"")</f>
        <v/>
      </c>
      <c r="I58" s="15" t="str">
        <f>IF(SUM('Test Sample Data'!I$3:I$98)&gt;10,IF(AND(ISNUMBER('Test Sample Data'!I57),'Test Sample Data'!I57&lt;$B$1,'Test Sample Data'!I57&gt;0),'Test Sample Data'!I57,$B$1),"")</f>
        <v/>
      </c>
      <c r="J58" s="15" t="str">
        <f>IF(SUM('Test Sample Data'!J$3:J$98)&gt;10,IF(AND(ISNUMBER('Test Sample Data'!J57),'Test Sample Data'!J57&lt;$B$1,'Test Sample Data'!J57&gt;0),'Test Sample Data'!J57,$B$1),"")</f>
        <v/>
      </c>
      <c r="K58" s="15" t="str">
        <f>IF(SUM('Test Sample Data'!K$3:K$98)&gt;10,IF(AND(ISNUMBER('Test Sample Data'!K57),'Test Sample Data'!K57&lt;$B$1,'Test Sample Data'!K57&gt;0),'Test Sample Data'!K57,$B$1),"")</f>
        <v/>
      </c>
      <c r="L58" s="15" t="str">
        <f>IF(SUM('Test Sample Data'!L$3:L$98)&gt;10,IF(AND(ISNUMBER('Test Sample Data'!L57),'Test Sample Data'!L57&lt;$B$1,'Test Sample Data'!L57&gt;0),'Test Sample Data'!L57,$B$1),"")</f>
        <v/>
      </c>
      <c r="M58" s="15" t="str">
        <f>IF(SUM('Test Sample Data'!M$3:M$98)&gt;10,IF(AND(ISNUMBER('Test Sample Data'!M57),'Test Sample Data'!M57&lt;$B$1,'Test Sample Data'!M57&gt;0),'Test Sample Data'!M57,$B$1),"")</f>
        <v/>
      </c>
      <c r="N58" s="15" t="str">
        <f>'Gene Table'!D57</f>
        <v>MIMAT0001536</v>
      </c>
      <c r="O58" s="14" t="s">
        <v>225</v>
      </c>
      <c r="P58" s="15" t="str">
        <f>IF(SUM('Control Sample Data'!D$3:D$98)&gt;10,IF(AND(ISNUMBER('Control Sample Data'!D57),'Control Sample Data'!D57&lt;$B$1,'Control Sample Data'!D57&gt;0),'Control Sample Data'!D57,$B$1),"")</f>
        <v/>
      </c>
      <c r="Q58" s="15" t="str">
        <f>IF(SUM('Control Sample Data'!E$3:E$98)&gt;10,IF(AND(ISNUMBER('Control Sample Data'!E57),'Control Sample Data'!E57&lt;$B$1,'Control Sample Data'!E57&gt;0),'Control Sample Data'!E57,$B$1),"")</f>
        <v/>
      </c>
      <c r="R58" s="15" t="str">
        <f>IF(SUM('Control Sample Data'!F$3:F$98)&gt;10,IF(AND(ISNUMBER('Control Sample Data'!F57),'Control Sample Data'!F57&lt;$B$1,'Control Sample Data'!F57&gt;0),'Control Sample Data'!F57,$B$1),"")</f>
        <v/>
      </c>
      <c r="S58" s="15" t="str">
        <f>IF(SUM('Control Sample Data'!G$3:G$98)&gt;10,IF(AND(ISNUMBER('Control Sample Data'!G57),'Control Sample Data'!G57&lt;$B$1,'Control Sample Data'!G57&gt;0),'Control Sample Data'!G57,$B$1),"")</f>
        <v/>
      </c>
      <c r="T58" s="15" t="str">
        <f>IF(SUM('Control Sample Data'!H$3:H$98)&gt;10,IF(AND(ISNUMBER('Control Sample Data'!H57),'Control Sample Data'!H57&lt;$B$1,'Control Sample Data'!H57&gt;0),'Control Sample Data'!H57,$B$1),"")</f>
        <v/>
      </c>
      <c r="U58" s="15" t="str">
        <f>IF(SUM('Control Sample Data'!I$3:I$98)&gt;10,IF(AND(ISNUMBER('Control Sample Data'!I57),'Control Sample Data'!I57&lt;$B$1,'Control Sample Data'!I57&gt;0),'Control Sample Data'!I57,$B$1),"")</f>
        <v/>
      </c>
      <c r="V58" s="15" t="str">
        <f>IF(SUM('Control Sample Data'!J$3:J$98)&gt;10,IF(AND(ISNUMBER('Control Sample Data'!J57),'Control Sample Data'!J57&lt;$B$1,'Control Sample Data'!J57&gt;0),'Control Sample Data'!J57,$B$1),"")</f>
        <v/>
      </c>
      <c r="W58" s="15" t="str">
        <f>IF(SUM('Control Sample Data'!K$3:K$98)&gt;10,IF(AND(ISNUMBER('Control Sample Data'!K57),'Control Sample Data'!K57&lt;$B$1,'Control Sample Data'!K57&gt;0),'Control Sample Data'!K57,$B$1),"")</f>
        <v/>
      </c>
      <c r="X58" s="15" t="str">
        <f>IF(SUM('Control Sample Data'!L$3:L$98)&gt;10,IF(AND(ISNUMBER('Control Sample Data'!L57),'Control Sample Data'!L57&lt;$B$1,'Control Sample Data'!L57&gt;0),'Control Sample Data'!L57,$B$1),"")</f>
        <v/>
      </c>
      <c r="Y58" s="15" t="str">
        <f>IF(SUM('Control Sample Data'!M$3:M$98)&gt;10,IF(AND(ISNUMBER('Control Sample Data'!M57),'Control Sample Data'!M57&lt;$B$1,'Control Sample Data'!M57&gt;0),'Control Sample Data'!M57,$B$1),"")</f>
        <v/>
      </c>
      <c r="AT58" s="34" t="str">
        <f t="shared" si="44"/>
        <v/>
      </c>
      <c r="AU58" s="34" t="str">
        <f t="shared" si="45"/>
        <v/>
      </c>
      <c r="AV58" s="34" t="str">
        <f t="shared" si="46"/>
        <v/>
      </c>
      <c r="AW58" s="34" t="str">
        <f t="shared" si="47"/>
        <v/>
      </c>
      <c r="AX58" s="34" t="str">
        <f t="shared" si="48"/>
        <v/>
      </c>
      <c r="AY58" s="34" t="str">
        <f t="shared" si="49"/>
        <v/>
      </c>
      <c r="AZ58" s="34" t="str">
        <f t="shared" si="50"/>
        <v/>
      </c>
      <c r="BA58" s="34" t="str">
        <f t="shared" si="51"/>
        <v/>
      </c>
      <c r="BB58" s="34" t="str">
        <f t="shared" si="52"/>
        <v/>
      </c>
      <c r="BC58" s="34" t="str">
        <f t="shared" si="53"/>
        <v/>
      </c>
      <c r="BD58" s="34" t="str">
        <f t="shared" si="54"/>
        <v/>
      </c>
      <c r="BE58" s="34" t="str">
        <f t="shared" si="55"/>
        <v/>
      </c>
      <c r="BF58" s="34" t="str">
        <f t="shared" si="56"/>
        <v/>
      </c>
      <c r="BG58" s="34" t="str">
        <f t="shared" si="57"/>
        <v/>
      </c>
      <c r="BH58" s="34" t="str">
        <f t="shared" si="58"/>
        <v/>
      </c>
      <c r="BI58" s="34" t="str">
        <f t="shared" si="59"/>
        <v/>
      </c>
      <c r="BJ58" s="34" t="str">
        <f t="shared" si="60"/>
        <v/>
      </c>
      <c r="BK58" s="34" t="str">
        <f t="shared" si="61"/>
        <v/>
      </c>
      <c r="BL58" s="34" t="str">
        <f t="shared" si="62"/>
        <v/>
      </c>
      <c r="BM58" s="34" t="str">
        <f t="shared" si="63"/>
        <v/>
      </c>
      <c r="BN58" s="36" t="e">
        <f t="shared" si="21"/>
        <v>#DIV/0!</v>
      </c>
      <c r="BO58" s="36" t="e">
        <f t="shared" si="22"/>
        <v>#DIV/0!</v>
      </c>
      <c r="BP58" s="37" t="str">
        <f t="shared" si="23"/>
        <v/>
      </c>
      <c r="BQ58" s="37" t="str">
        <f t="shared" si="24"/>
        <v/>
      </c>
      <c r="BR58" s="37" t="str">
        <f t="shared" si="25"/>
        <v/>
      </c>
      <c r="BS58" s="37" t="str">
        <f t="shared" si="26"/>
        <v/>
      </c>
      <c r="BT58" s="37" t="str">
        <f t="shared" si="27"/>
        <v/>
      </c>
      <c r="BU58" s="37" t="str">
        <f t="shared" si="28"/>
        <v/>
      </c>
      <c r="BV58" s="37" t="str">
        <f t="shared" si="29"/>
        <v/>
      </c>
      <c r="BW58" s="37" t="str">
        <f t="shared" si="30"/>
        <v/>
      </c>
      <c r="BX58" s="37" t="str">
        <f t="shared" si="31"/>
        <v/>
      </c>
      <c r="BY58" s="37" t="str">
        <f t="shared" si="32"/>
        <v/>
      </c>
      <c r="BZ58" s="37" t="str">
        <f t="shared" si="33"/>
        <v/>
      </c>
      <c r="CA58" s="37" t="str">
        <f t="shared" si="34"/>
        <v/>
      </c>
      <c r="CB58" s="37" t="str">
        <f t="shared" si="35"/>
        <v/>
      </c>
      <c r="CC58" s="37" t="str">
        <f t="shared" si="36"/>
        <v/>
      </c>
      <c r="CD58" s="37" t="str">
        <f t="shared" si="37"/>
        <v/>
      </c>
      <c r="CE58" s="37" t="str">
        <f t="shared" si="38"/>
        <v/>
      </c>
      <c r="CF58" s="37" t="str">
        <f t="shared" si="39"/>
        <v/>
      </c>
      <c r="CG58" s="37" t="str">
        <f t="shared" si="40"/>
        <v/>
      </c>
      <c r="CH58" s="37" t="str">
        <f t="shared" si="41"/>
        <v/>
      </c>
      <c r="CI58" s="37" t="str">
        <f t="shared" si="42"/>
        <v/>
      </c>
    </row>
    <row r="59" spans="1:87" ht="12.75">
      <c r="A59" s="16"/>
      <c r="B59" s="14" t="str">
        <f>'Gene Table'!D58</f>
        <v>MIMAT0004692</v>
      </c>
      <c r="C59" s="14" t="s">
        <v>229</v>
      </c>
      <c r="D59" s="15" t="str">
        <f>IF(SUM('Test Sample Data'!D$3:D$98)&gt;10,IF(AND(ISNUMBER('Test Sample Data'!D58),'Test Sample Data'!D58&lt;$B$1,'Test Sample Data'!D58&gt;0),'Test Sample Data'!D58,$B$1),"")</f>
        <v/>
      </c>
      <c r="E59" s="15" t="str">
        <f>IF(SUM('Test Sample Data'!E$3:E$98)&gt;10,IF(AND(ISNUMBER('Test Sample Data'!E58),'Test Sample Data'!E58&lt;$B$1,'Test Sample Data'!E58&gt;0),'Test Sample Data'!E58,$B$1),"")</f>
        <v/>
      </c>
      <c r="F59" s="15" t="str">
        <f>IF(SUM('Test Sample Data'!F$3:F$98)&gt;10,IF(AND(ISNUMBER('Test Sample Data'!F58),'Test Sample Data'!F58&lt;$B$1,'Test Sample Data'!F58&gt;0),'Test Sample Data'!F58,$B$1),"")</f>
        <v/>
      </c>
      <c r="G59" s="15" t="str">
        <f>IF(SUM('Test Sample Data'!G$3:G$98)&gt;10,IF(AND(ISNUMBER('Test Sample Data'!G58),'Test Sample Data'!G58&lt;$B$1,'Test Sample Data'!G58&gt;0),'Test Sample Data'!G58,$B$1),"")</f>
        <v/>
      </c>
      <c r="H59" s="15" t="str">
        <f>IF(SUM('Test Sample Data'!H$3:H$98)&gt;10,IF(AND(ISNUMBER('Test Sample Data'!H58),'Test Sample Data'!H58&lt;$B$1,'Test Sample Data'!H58&gt;0),'Test Sample Data'!H58,$B$1),"")</f>
        <v/>
      </c>
      <c r="I59" s="15" t="str">
        <f>IF(SUM('Test Sample Data'!I$3:I$98)&gt;10,IF(AND(ISNUMBER('Test Sample Data'!I58),'Test Sample Data'!I58&lt;$B$1,'Test Sample Data'!I58&gt;0),'Test Sample Data'!I58,$B$1),"")</f>
        <v/>
      </c>
      <c r="J59" s="15" t="str">
        <f>IF(SUM('Test Sample Data'!J$3:J$98)&gt;10,IF(AND(ISNUMBER('Test Sample Data'!J58),'Test Sample Data'!J58&lt;$B$1,'Test Sample Data'!J58&gt;0),'Test Sample Data'!J58,$B$1),"")</f>
        <v/>
      </c>
      <c r="K59" s="15" t="str">
        <f>IF(SUM('Test Sample Data'!K$3:K$98)&gt;10,IF(AND(ISNUMBER('Test Sample Data'!K58),'Test Sample Data'!K58&lt;$B$1,'Test Sample Data'!K58&gt;0),'Test Sample Data'!K58,$B$1),"")</f>
        <v/>
      </c>
      <c r="L59" s="15" t="str">
        <f>IF(SUM('Test Sample Data'!L$3:L$98)&gt;10,IF(AND(ISNUMBER('Test Sample Data'!L58),'Test Sample Data'!L58&lt;$B$1,'Test Sample Data'!L58&gt;0),'Test Sample Data'!L58,$B$1),"")</f>
        <v/>
      </c>
      <c r="M59" s="15" t="str">
        <f>IF(SUM('Test Sample Data'!M$3:M$98)&gt;10,IF(AND(ISNUMBER('Test Sample Data'!M58),'Test Sample Data'!M58&lt;$B$1,'Test Sample Data'!M58&gt;0),'Test Sample Data'!M58,$B$1),"")</f>
        <v/>
      </c>
      <c r="N59" s="15" t="str">
        <f>'Gene Table'!D58</f>
        <v>MIMAT0004692</v>
      </c>
      <c r="O59" s="14" t="s">
        <v>229</v>
      </c>
      <c r="P59" s="15" t="str">
        <f>IF(SUM('Control Sample Data'!D$3:D$98)&gt;10,IF(AND(ISNUMBER('Control Sample Data'!D58),'Control Sample Data'!D58&lt;$B$1,'Control Sample Data'!D58&gt;0),'Control Sample Data'!D58,$B$1),"")</f>
        <v/>
      </c>
      <c r="Q59" s="15" t="str">
        <f>IF(SUM('Control Sample Data'!E$3:E$98)&gt;10,IF(AND(ISNUMBER('Control Sample Data'!E58),'Control Sample Data'!E58&lt;$B$1,'Control Sample Data'!E58&gt;0),'Control Sample Data'!E58,$B$1),"")</f>
        <v/>
      </c>
      <c r="R59" s="15" t="str">
        <f>IF(SUM('Control Sample Data'!F$3:F$98)&gt;10,IF(AND(ISNUMBER('Control Sample Data'!F58),'Control Sample Data'!F58&lt;$B$1,'Control Sample Data'!F58&gt;0),'Control Sample Data'!F58,$B$1),"")</f>
        <v/>
      </c>
      <c r="S59" s="15" t="str">
        <f>IF(SUM('Control Sample Data'!G$3:G$98)&gt;10,IF(AND(ISNUMBER('Control Sample Data'!G58),'Control Sample Data'!G58&lt;$B$1,'Control Sample Data'!G58&gt;0),'Control Sample Data'!G58,$B$1),"")</f>
        <v/>
      </c>
      <c r="T59" s="15" t="str">
        <f>IF(SUM('Control Sample Data'!H$3:H$98)&gt;10,IF(AND(ISNUMBER('Control Sample Data'!H58),'Control Sample Data'!H58&lt;$B$1,'Control Sample Data'!H58&gt;0),'Control Sample Data'!H58,$B$1),"")</f>
        <v/>
      </c>
      <c r="U59" s="15" t="str">
        <f>IF(SUM('Control Sample Data'!I$3:I$98)&gt;10,IF(AND(ISNUMBER('Control Sample Data'!I58),'Control Sample Data'!I58&lt;$B$1,'Control Sample Data'!I58&gt;0),'Control Sample Data'!I58,$B$1),"")</f>
        <v/>
      </c>
      <c r="V59" s="15" t="str">
        <f>IF(SUM('Control Sample Data'!J$3:J$98)&gt;10,IF(AND(ISNUMBER('Control Sample Data'!J58),'Control Sample Data'!J58&lt;$B$1,'Control Sample Data'!J58&gt;0),'Control Sample Data'!J58,$B$1),"")</f>
        <v/>
      </c>
      <c r="W59" s="15" t="str">
        <f>IF(SUM('Control Sample Data'!K$3:K$98)&gt;10,IF(AND(ISNUMBER('Control Sample Data'!K58),'Control Sample Data'!K58&lt;$B$1,'Control Sample Data'!K58&gt;0),'Control Sample Data'!K58,$B$1),"")</f>
        <v/>
      </c>
      <c r="X59" s="15" t="str">
        <f>IF(SUM('Control Sample Data'!L$3:L$98)&gt;10,IF(AND(ISNUMBER('Control Sample Data'!L58),'Control Sample Data'!L58&lt;$B$1,'Control Sample Data'!L58&gt;0),'Control Sample Data'!L58,$B$1),"")</f>
        <v/>
      </c>
      <c r="Y59" s="15" t="str">
        <f>IF(SUM('Control Sample Data'!M$3:M$98)&gt;10,IF(AND(ISNUMBER('Control Sample Data'!M58),'Control Sample Data'!M58&lt;$B$1,'Control Sample Data'!M58&gt;0),'Control Sample Data'!M58,$B$1),"")</f>
        <v/>
      </c>
      <c r="AT59" s="34" t="str">
        <f t="shared" si="44"/>
        <v/>
      </c>
      <c r="AU59" s="34" t="str">
        <f t="shared" si="45"/>
        <v/>
      </c>
      <c r="AV59" s="34" t="str">
        <f t="shared" si="46"/>
        <v/>
      </c>
      <c r="AW59" s="34" t="str">
        <f t="shared" si="47"/>
        <v/>
      </c>
      <c r="AX59" s="34" t="str">
        <f t="shared" si="48"/>
        <v/>
      </c>
      <c r="AY59" s="34" t="str">
        <f t="shared" si="49"/>
        <v/>
      </c>
      <c r="AZ59" s="34" t="str">
        <f t="shared" si="50"/>
        <v/>
      </c>
      <c r="BA59" s="34" t="str">
        <f t="shared" si="51"/>
        <v/>
      </c>
      <c r="BB59" s="34" t="str">
        <f t="shared" si="52"/>
        <v/>
      </c>
      <c r="BC59" s="34" t="str">
        <f t="shared" si="53"/>
        <v/>
      </c>
      <c r="BD59" s="34" t="str">
        <f t="shared" si="54"/>
        <v/>
      </c>
      <c r="BE59" s="34" t="str">
        <f t="shared" si="55"/>
        <v/>
      </c>
      <c r="BF59" s="34" t="str">
        <f t="shared" si="56"/>
        <v/>
      </c>
      <c r="BG59" s="34" t="str">
        <f t="shared" si="57"/>
        <v/>
      </c>
      <c r="BH59" s="34" t="str">
        <f t="shared" si="58"/>
        <v/>
      </c>
      <c r="BI59" s="34" t="str">
        <f t="shared" si="59"/>
        <v/>
      </c>
      <c r="BJ59" s="34" t="str">
        <f t="shared" si="60"/>
        <v/>
      </c>
      <c r="BK59" s="34" t="str">
        <f t="shared" si="61"/>
        <v/>
      </c>
      <c r="BL59" s="34" t="str">
        <f t="shared" si="62"/>
        <v/>
      </c>
      <c r="BM59" s="34" t="str">
        <f t="shared" si="63"/>
        <v/>
      </c>
      <c r="BN59" s="36" t="e">
        <f t="shared" si="21"/>
        <v>#DIV/0!</v>
      </c>
      <c r="BO59" s="36" t="e">
        <f t="shared" si="22"/>
        <v>#DIV/0!</v>
      </c>
      <c r="BP59" s="37" t="str">
        <f t="shared" si="23"/>
        <v/>
      </c>
      <c r="BQ59" s="37" t="str">
        <f t="shared" si="24"/>
        <v/>
      </c>
      <c r="BR59" s="37" t="str">
        <f t="shared" si="25"/>
        <v/>
      </c>
      <c r="BS59" s="37" t="str">
        <f t="shared" si="26"/>
        <v/>
      </c>
      <c r="BT59" s="37" t="str">
        <f t="shared" si="27"/>
        <v/>
      </c>
      <c r="BU59" s="37" t="str">
        <f t="shared" si="28"/>
        <v/>
      </c>
      <c r="BV59" s="37" t="str">
        <f t="shared" si="29"/>
        <v/>
      </c>
      <c r="BW59" s="37" t="str">
        <f t="shared" si="30"/>
        <v/>
      </c>
      <c r="BX59" s="37" t="str">
        <f t="shared" si="31"/>
        <v/>
      </c>
      <c r="BY59" s="37" t="str">
        <f t="shared" si="32"/>
        <v/>
      </c>
      <c r="BZ59" s="37" t="str">
        <f t="shared" si="33"/>
        <v/>
      </c>
      <c r="CA59" s="37" t="str">
        <f t="shared" si="34"/>
        <v/>
      </c>
      <c r="CB59" s="37" t="str">
        <f t="shared" si="35"/>
        <v/>
      </c>
      <c r="CC59" s="37" t="str">
        <f t="shared" si="36"/>
        <v/>
      </c>
      <c r="CD59" s="37" t="str">
        <f t="shared" si="37"/>
        <v/>
      </c>
      <c r="CE59" s="37" t="str">
        <f t="shared" si="38"/>
        <v/>
      </c>
      <c r="CF59" s="37" t="str">
        <f t="shared" si="39"/>
        <v/>
      </c>
      <c r="CG59" s="37" t="str">
        <f t="shared" si="40"/>
        <v/>
      </c>
      <c r="CH59" s="37" t="str">
        <f t="shared" si="41"/>
        <v/>
      </c>
      <c r="CI59" s="37" t="str">
        <f t="shared" si="42"/>
        <v/>
      </c>
    </row>
    <row r="60" spans="1:87" ht="12.75">
      <c r="A60" s="16"/>
      <c r="B60" s="14" t="str">
        <f>'Gene Table'!D59</f>
        <v>MIMAT0000252</v>
      </c>
      <c r="C60" s="14" t="s">
        <v>233</v>
      </c>
      <c r="D60" s="15" t="str">
        <f>IF(SUM('Test Sample Data'!D$3:D$98)&gt;10,IF(AND(ISNUMBER('Test Sample Data'!D59),'Test Sample Data'!D59&lt;$B$1,'Test Sample Data'!D59&gt;0),'Test Sample Data'!D59,$B$1),"")</f>
        <v/>
      </c>
      <c r="E60" s="15" t="str">
        <f>IF(SUM('Test Sample Data'!E$3:E$98)&gt;10,IF(AND(ISNUMBER('Test Sample Data'!E59),'Test Sample Data'!E59&lt;$B$1,'Test Sample Data'!E59&gt;0),'Test Sample Data'!E59,$B$1),"")</f>
        <v/>
      </c>
      <c r="F60" s="15" t="str">
        <f>IF(SUM('Test Sample Data'!F$3:F$98)&gt;10,IF(AND(ISNUMBER('Test Sample Data'!F59),'Test Sample Data'!F59&lt;$B$1,'Test Sample Data'!F59&gt;0),'Test Sample Data'!F59,$B$1),"")</f>
        <v/>
      </c>
      <c r="G60" s="15" t="str">
        <f>IF(SUM('Test Sample Data'!G$3:G$98)&gt;10,IF(AND(ISNUMBER('Test Sample Data'!G59),'Test Sample Data'!G59&lt;$B$1,'Test Sample Data'!G59&gt;0),'Test Sample Data'!G59,$B$1),"")</f>
        <v/>
      </c>
      <c r="H60" s="15" t="str">
        <f>IF(SUM('Test Sample Data'!H$3:H$98)&gt;10,IF(AND(ISNUMBER('Test Sample Data'!H59),'Test Sample Data'!H59&lt;$B$1,'Test Sample Data'!H59&gt;0),'Test Sample Data'!H59,$B$1),"")</f>
        <v/>
      </c>
      <c r="I60" s="15" t="str">
        <f>IF(SUM('Test Sample Data'!I$3:I$98)&gt;10,IF(AND(ISNUMBER('Test Sample Data'!I59),'Test Sample Data'!I59&lt;$B$1,'Test Sample Data'!I59&gt;0),'Test Sample Data'!I59,$B$1),"")</f>
        <v/>
      </c>
      <c r="J60" s="15" t="str">
        <f>IF(SUM('Test Sample Data'!J$3:J$98)&gt;10,IF(AND(ISNUMBER('Test Sample Data'!J59),'Test Sample Data'!J59&lt;$B$1,'Test Sample Data'!J59&gt;0),'Test Sample Data'!J59,$B$1),"")</f>
        <v/>
      </c>
      <c r="K60" s="15" t="str">
        <f>IF(SUM('Test Sample Data'!K$3:K$98)&gt;10,IF(AND(ISNUMBER('Test Sample Data'!K59),'Test Sample Data'!K59&lt;$B$1,'Test Sample Data'!K59&gt;0),'Test Sample Data'!K59,$B$1),"")</f>
        <v/>
      </c>
      <c r="L60" s="15" t="str">
        <f>IF(SUM('Test Sample Data'!L$3:L$98)&gt;10,IF(AND(ISNUMBER('Test Sample Data'!L59),'Test Sample Data'!L59&lt;$B$1,'Test Sample Data'!L59&gt;0),'Test Sample Data'!L59,$B$1),"")</f>
        <v/>
      </c>
      <c r="M60" s="15" t="str">
        <f>IF(SUM('Test Sample Data'!M$3:M$98)&gt;10,IF(AND(ISNUMBER('Test Sample Data'!M59),'Test Sample Data'!M59&lt;$B$1,'Test Sample Data'!M59&gt;0),'Test Sample Data'!M59,$B$1),"")</f>
        <v/>
      </c>
      <c r="N60" s="15" t="str">
        <f>'Gene Table'!D59</f>
        <v>MIMAT0000252</v>
      </c>
      <c r="O60" s="14" t="s">
        <v>233</v>
      </c>
      <c r="P60" s="15" t="str">
        <f>IF(SUM('Control Sample Data'!D$3:D$98)&gt;10,IF(AND(ISNUMBER('Control Sample Data'!D59),'Control Sample Data'!D59&lt;$B$1,'Control Sample Data'!D59&gt;0),'Control Sample Data'!D59,$B$1),"")</f>
        <v/>
      </c>
      <c r="Q60" s="15" t="str">
        <f>IF(SUM('Control Sample Data'!E$3:E$98)&gt;10,IF(AND(ISNUMBER('Control Sample Data'!E59),'Control Sample Data'!E59&lt;$B$1,'Control Sample Data'!E59&gt;0),'Control Sample Data'!E59,$B$1),"")</f>
        <v/>
      </c>
      <c r="R60" s="15" t="str">
        <f>IF(SUM('Control Sample Data'!F$3:F$98)&gt;10,IF(AND(ISNUMBER('Control Sample Data'!F59),'Control Sample Data'!F59&lt;$B$1,'Control Sample Data'!F59&gt;0),'Control Sample Data'!F59,$B$1),"")</f>
        <v/>
      </c>
      <c r="S60" s="15" t="str">
        <f>IF(SUM('Control Sample Data'!G$3:G$98)&gt;10,IF(AND(ISNUMBER('Control Sample Data'!G59),'Control Sample Data'!G59&lt;$B$1,'Control Sample Data'!G59&gt;0),'Control Sample Data'!G59,$B$1),"")</f>
        <v/>
      </c>
      <c r="T60" s="15" t="str">
        <f>IF(SUM('Control Sample Data'!H$3:H$98)&gt;10,IF(AND(ISNUMBER('Control Sample Data'!H59),'Control Sample Data'!H59&lt;$B$1,'Control Sample Data'!H59&gt;0),'Control Sample Data'!H59,$B$1),"")</f>
        <v/>
      </c>
      <c r="U60" s="15" t="str">
        <f>IF(SUM('Control Sample Data'!I$3:I$98)&gt;10,IF(AND(ISNUMBER('Control Sample Data'!I59),'Control Sample Data'!I59&lt;$B$1,'Control Sample Data'!I59&gt;0),'Control Sample Data'!I59,$B$1),"")</f>
        <v/>
      </c>
      <c r="V60" s="15" t="str">
        <f>IF(SUM('Control Sample Data'!J$3:J$98)&gt;10,IF(AND(ISNUMBER('Control Sample Data'!J59),'Control Sample Data'!J59&lt;$B$1,'Control Sample Data'!J59&gt;0),'Control Sample Data'!J59,$B$1),"")</f>
        <v/>
      </c>
      <c r="W60" s="15" t="str">
        <f>IF(SUM('Control Sample Data'!K$3:K$98)&gt;10,IF(AND(ISNUMBER('Control Sample Data'!K59),'Control Sample Data'!K59&lt;$B$1,'Control Sample Data'!K59&gt;0),'Control Sample Data'!K59,$B$1),"")</f>
        <v/>
      </c>
      <c r="X60" s="15" t="str">
        <f>IF(SUM('Control Sample Data'!L$3:L$98)&gt;10,IF(AND(ISNUMBER('Control Sample Data'!L59),'Control Sample Data'!L59&lt;$B$1,'Control Sample Data'!L59&gt;0),'Control Sample Data'!L59,$B$1),"")</f>
        <v/>
      </c>
      <c r="Y60" s="15" t="str">
        <f>IF(SUM('Control Sample Data'!M$3:M$98)&gt;10,IF(AND(ISNUMBER('Control Sample Data'!M59),'Control Sample Data'!M59&lt;$B$1,'Control Sample Data'!M59&gt;0),'Control Sample Data'!M59,$B$1),"")</f>
        <v/>
      </c>
      <c r="AT60" s="34" t="str">
        <f t="shared" si="44"/>
        <v/>
      </c>
      <c r="AU60" s="34" t="str">
        <f t="shared" si="45"/>
        <v/>
      </c>
      <c r="AV60" s="34" t="str">
        <f t="shared" si="46"/>
        <v/>
      </c>
      <c r="AW60" s="34" t="str">
        <f t="shared" si="47"/>
        <v/>
      </c>
      <c r="AX60" s="34" t="str">
        <f t="shared" si="48"/>
        <v/>
      </c>
      <c r="AY60" s="34" t="str">
        <f t="shared" si="49"/>
        <v/>
      </c>
      <c r="AZ60" s="34" t="str">
        <f t="shared" si="50"/>
        <v/>
      </c>
      <c r="BA60" s="34" t="str">
        <f t="shared" si="51"/>
        <v/>
      </c>
      <c r="BB60" s="34" t="str">
        <f t="shared" si="52"/>
        <v/>
      </c>
      <c r="BC60" s="34" t="str">
        <f t="shared" si="53"/>
        <v/>
      </c>
      <c r="BD60" s="34" t="str">
        <f t="shared" si="54"/>
        <v/>
      </c>
      <c r="BE60" s="34" t="str">
        <f t="shared" si="55"/>
        <v/>
      </c>
      <c r="BF60" s="34" t="str">
        <f t="shared" si="56"/>
        <v/>
      </c>
      <c r="BG60" s="34" t="str">
        <f t="shared" si="57"/>
        <v/>
      </c>
      <c r="BH60" s="34" t="str">
        <f t="shared" si="58"/>
        <v/>
      </c>
      <c r="BI60" s="34" t="str">
        <f t="shared" si="59"/>
        <v/>
      </c>
      <c r="BJ60" s="34" t="str">
        <f t="shared" si="60"/>
        <v/>
      </c>
      <c r="BK60" s="34" t="str">
        <f t="shared" si="61"/>
        <v/>
      </c>
      <c r="BL60" s="34" t="str">
        <f t="shared" si="62"/>
        <v/>
      </c>
      <c r="BM60" s="34" t="str">
        <f t="shared" si="63"/>
        <v/>
      </c>
      <c r="BN60" s="36" t="e">
        <f t="shared" si="21"/>
        <v>#DIV/0!</v>
      </c>
      <c r="BO60" s="36" t="e">
        <f t="shared" si="22"/>
        <v>#DIV/0!</v>
      </c>
      <c r="BP60" s="37" t="str">
        <f t="shared" si="23"/>
        <v/>
      </c>
      <c r="BQ60" s="37" t="str">
        <f t="shared" si="24"/>
        <v/>
      </c>
      <c r="BR60" s="37" t="str">
        <f t="shared" si="25"/>
        <v/>
      </c>
      <c r="BS60" s="37" t="str">
        <f t="shared" si="26"/>
        <v/>
      </c>
      <c r="BT60" s="37" t="str">
        <f t="shared" si="27"/>
        <v/>
      </c>
      <c r="BU60" s="37" t="str">
        <f t="shared" si="28"/>
        <v/>
      </c>
      <c r="BV60" s="37" t="str">
        <f t="shared" si="29"/>
        <v/>
      </c>
      <c r="BW60" s="37" t="str">
        <f t="shared" si="30"/>
        <v/>
      </c>
      <c r="BX60" s="37" t="str">
        <f t="shared" si="31"/>
        <v/>
      </c>
      <c r="BY60" s="37" t="str">
        <f t="shared" si="32"/>
        <v/>
      </c>
      <c r="BZ60" s="37" t="str">
        <f t="shared" si="33"/>
        <v/>
      </c>
      <c r="CA60" s="37" t="str">
        <f t="shared" si="34"/>
        <v/>
      </c>
      <c r="CB60" s="37" t="str">
        <f t="shared" si="35"/>
        <v/>
      </c>
      <c r="CC60" s="37" t="str">
        <f t="shared" si="36"/>
        <v/>
      </c>
      <c r="CD60" s="37" t="str">
        <f t="shared" si="37"/>
        <v/>
      </c>
      <c r="CE60" s="37" t="str">
        <f t="shared" si="38"/>
        <v/>
      </c>
      <c r="CF60" s="37" t="str">
        <f t="shared" si="39"/>
        <v/>
      </c>
      <c r="CG60" s="37" t="str">
        <f t="shared" si="40"/>
        <v/>
      </c>
      <c r="CH60" s="37" t="str">
        <f t="shared" si="41"/>
        <v/>
      </c>
      <c r="CI60" s="37" t="str">
        <f t="shared" si="42"/>
        <v/>
      </c>
    </row>
    <row r="61" spans="1:87" ht="12.75" customHeight="1">
      <c r="A61" s="16"/>
      <c r="B61" s="14" t="str">
        <f>'Gene Table'!D60</f>
        <v>MIMAT0000264</v>
      </c>
      <c r="C61" s="14" t="s">
        <v>237</v>
      </c>
      <c r="D61" s="15" t="str">
        <f>IF(SUM('Test Sample Data'!D$3:D$98)&gt;10,IF(AND(ISNUMBER('Test Sample Data'!D60),'Test Sample Data'!D60&lt;$B$1,'Test Sample Data'!D60&gt;0),'Test Sample Data'!D60,$B$1),"")</f>
        <v/>
      </c>
      <c r="E61" s="15" t="str">
        <f>IF(SUM('Test Sample Data'!E$3:E$98)&gt;10,IF(AND(ISNUMBER('Test Sample Data'!E60),'Test Sample Data'!E60&lt;$B$1,'Test Sample Data'!E60&gt;0),'Test Sample Data'!E60,$B$1),"")</f>
        <v/>
      </c>
      <c r="F61" s="15" t="str">
        <f>IF(SUM('Test Sample Data'!F$3:F$98)&gt;10,IF(AND(ISNUMBER('Test Sample Data'!F60),'Test Sample Data'!F60&lt;$B$1,'Test Sample Data'!F60&gt;0),'Test Sample Data'!F60,$B$1),"")</f>
        <v/>
      </c>
      <c r="G61" s="15" t="str">
        <f>IF(SUM('Test Sample Data'!G$3:G$98)&gt;10,IF(AND(ISNUMBER('Test Sample Data'!G60),'Test Sample Data'!G60&lt;$B$1,'Test Sample Data'!G60&gt;0),'Test Sample Data'!G60,$B$1),"")</f>
        <v/>
      </c>
      <c r="H61" s="15" t="str">
        <f>IF(SUM('Test Sample Data'!H$3:H$98)&gt;10,IF(AND(ISNUMBER('Test Sample Data'!H60),'Test Sample Data'!H60&lt;$B$1,'Test Sample Data'!H60&gt;0),'Test Sample Data'!H60,$B$1),"")</f>
        <v/>
      </c>
      <c r="I61" s="15" t="str">
        <f>IF(SUM('Test Sample Data'!I$3:I$98)&gt;10,IF(AND(ISNUMBER('Test Sample Data'!I60),'Test Sample Data'!I60&lt;$B$1,'Test Sample Data'!I60&gt;0),'Test Sample Data'!I60,$B$1),"")</f>
        <v/>
      </c>
      <c r="J61" s="15" t="str">
        <f>IF(SUM('Test Sample Data'!J$3:J$98)&gt;10,IF(AND(ISNUMBER('Test Sample Data'!J60),'Test Sample Data'!J60&lt;$B$1,'Test Sample Data'!J60&gt;0),'Test Sample Data'!J60,$B$1),"")</f>
        <v/>
      </c>
      <c r="K61" s="15" t="str">
        <f>IF(SUM('Test Sample Data'!K$3:K$98)&gt;10,IF(AND(ISNUMBER('Test Sample Data'!K60),'Test Sample Data'!K60&lt;$B$1,'Test Sample Data'!K60&gt;0),'Test Sample Data'!K60,$B$1),"")</f>
        <v/>
      </c>
      <c r="L61" s="15" t="str">
        <f>IF(SUM('Test Sample Data'!L$3:L$98)&gt;10,IF(AND(ISNUMBER('Test Sample Data'!L60),'Test Sample Data'!L60&lt;$B$1,'Test Sample Data'!L60&gt;0),'Test Sample Data'!L60,$B$1),"")</f>
        <v/>
      </c>
      <c r="M61" s="15" t="str">
        <f>IF(SUM('Test Sample Data'!M$3:M$98)&gt;10,IF(AND(ISNUMBER('Test Sample Data'!M60),'Test Sample Data'!M60&lt;$B$1,'Test Sample Data'!M60&gt;0),'Test Sample Data'!M60,$B$1),"")</f>
        <v/>
      </c>
      <c r="N61" s="15" t="str">
        <f>'Gene Table'!D60</f>
        <v>MIMAT0000264</v>
      </c>
      <c r="O61" s="14" t="s">
        <v>237</v>
      </c>
      <c r="P61" s="15" t="str">
        <f>IF(SUM('Control Sample Data'!D$3:D$98)&gt;10,IF(AND(ISNUMBER('Control Sample Data'!D60),'Control Sample Data'!D60&lt;$B$1,'Control Sample Data'!D60&gt;0),'Control Sample Data'!D60,$B$1),"")</f>
        <v/>
      </c>
      <c r="Q61" s="15" t="str">
        <f>IF(SUM('Control Sample Data'!E$3:E$98)&gt;10,IF(AND(ISNUMBER('Control Sample Data'!E60),'Control Sample Data'!E60&lt;$B$1,'Control Sample Data'!E60&gt;0),'Control Sample Data'!E60,$B$1),"")</f>
        <v/>
      </c>
      <c r="R61" s="15" t="str">
        <f>IF(SUM('Control Sample Data'!F$3:F$98)&gt;10,IF(AND(ISNUMBER('Control Sample Data'!F60),'Control Sample Data'!F60&lt;$B$1,'Control Sample Data'!F60&gt;0),'Control Sample Data'!F60,$B$1),"")</f>
        <v/>
      </c>
      <c r="S61" s="15" t="str">
        <f>IF(SUM('Control Sample Data'!G$3:G$98)&gt;10,IF(AND(ISNUMBER('Control Sample Data'!G60),'Control Sample Data'!G60&lt;$B$1,'Control Sample Data'!G60&gt;0),'Control Sample Data'!G60,$B$1),"")</f>
        <v/>
      </c>
      <c r="T61" s="15" t="str">
        <f>IF(SUM('Control Sample Data'!H$3:H$98)&gt;10,IF(AND(ISNUMBER('Control Sample Data'!H60),'Control Sample Data'!H60&lt;$B$1,'Control Sample Data'!H60&gt;0),'Control Sample Data'!H60,$B$1),"")</f>
        <v/>
      </c>
      <c r="U61" s="15" t="str">
        <f>IF(SUM('Control Sample Data'!I$3:I$98)&gt;10,IF(AND(ISNUMBER('Control Sample Data'!I60),'Control Sample Data'!I60&lt;$B$1,'Control Sample Data'!I60&gt;0),'Control Sample Data'!I60,$B$1),"")</f>
        <v/>
      </c>
      <c r="V61" s="15" t="str">
        <f>IF(SUM('Control Sample Data'!J$3:J$98)&gt;10,IF(AND(ISNUMBER('Control Sample Data'!J60),'Control Sample Data'!J60&lt;$B$1,'Control Sample Data'!J60&gt;0),'Control Sample Data'!J60,$B$1),"")</f>
        <v/>
      </c>
      <c r="W61" s="15" t="str">
        <f>IF(SUM('Control Sample Data'!K$3:K$98)&gt;10,IF(AND(ISNUMBER('Control Sample Data'!K60),'Control Sample Data'!K60&lt;$B$1,'Control Sample Data'!K60&gt;0),'Control Sample Data'!K60,$B$1),"")</f>
        <v/>
      </c>
      <c r="X61" s="15" t="str">
        <f>IF(SUM('Control Sample Data'!L$3:L$98)&gt;10,IF(AND(ISNUMBER('Control Sample Data'!L60),'Control Sample Data'!L60&lt;$B$1,'Control Sample Data'!L60&gt;0),'Control Sample Data'!L60,$B$1),"")</f>
        <v/>
      </c>
      <c r="Y61" s="15" t="str">
        <f>IF(SUM('Control Sample Data'!M$3:M$98)&gt;10,IF(AND(ISNUMBER('Control Sample Data'!M60),'Control Sample Data'!M60&lt;$B$1,'Control Sample Data'!M60&gt;0),'Control Sample Data'!M60,$B$1),"")</f>
        <v/>
      </c>
      <c r="AT61" s="34" t="str">
        <f t="shared" si="44"/>
        <v/>
      </c>
      <c r="AU61" s="34" t="str">
        <f t="shared" si="45"/>
        <v/>
      </c>
      <c r="AV61" s="34" t="str">
        <f t="shared" si="46"/>
        <v/>
      </c>
      <c r="AW61" s="34" t="str">
        <f t="shared" si="47"/>
        <v/>
      </c>
      <c r="AX61" s="34" t="str">
        <f t="shared" si="48"/>
        <v/>
      </c>
      <c r="AY61" s="34" t="str">
        <f t="shared" si="49"/>
        <v/>
      </c>
      <c r="AZ61" s="34" t="str">
        <f t="shared" si="50"/>
        <v/>
      </c>
      <c r="BA61" s="34" t="str">
        <f t="shared" si="51"/>
        <v/>
      </c>
      <c r="BB61" s="34" t="str">
        <f t="shared" si="52"/>
        <v/>
      </c>
      <c r="BC61" s="34" t="str">
        <f t="shared" si="53"/>
        <v/>
      </c>
      <c r="BD61" s="34" t="str">
        <f t="shared" si="54"/>
        <v/>
      </c>
      <c r="BE61" s="34" t="str">
        <f t="shared" si="55"/>
        <v/>
      </c>
      <c r="BF61" s="34" t="str">
        <f t="shared" si="56"/>
        <v/>
      </c>
      <c r="BG61" s="34" t="str">
        <f t="shared" si="57"/>
        <v/>
      </c>
      <c r="BH61" s="34" t="str">
        <f t="shared" si="58"/>
        <v/>
      </c>
      <c r="BI61" s="34" t="str">
        <f t="shared" si="59"/>
        <v/>
      </c>
      <c r="BJ61" s="34" t="str">
        <f t="shared" si="60"/>
        <v/>
      </c>
      <c r="BK61" s="34" t="str">
        <f t="shared" si="61"/>
        <v/>
      </c>
      <c r="BL61" s="34" t="str">
        <f t="shared" si="62"/>
        <v/>
      </c>
      <c r="BM61" s="34" t="str">
        <f t="shared" si="63"/>
        <v/>
      </c>
      <c r="BN61" s="36" t="e">
        <f t="shared" si="21"/>
        <v>#DIV/0!</v>
      </c>
      <c r="BO61" s="36" t="e">
        <f t="shared" si="22"/>
        <v>#DIV/0!</v>
      </c>
      <c r="BP61" s="37" t="str">
        <f t="shared" si="23"/>
        <v/>
      </c>
      <c r="BQ61" s="37" t="str">
        <f t="shared" si="24"/>
        <v/>
      </c>
      <c r="BR61" s="37" t="str">
        <f t="shared" si="25"/>
        <v/>
      </c>
      <c r="BS61" s="37" t="str">
        <f t="shared" si="26"/>
        <v/>
      </c>
      <c r="BT61" s="37" t="str">
        <f t="shared" si="27"/>
        <v/>
      </c>
      <c r="BU61" s="37" t="str">
        <f t="shared" si="28"/>
        <v/>
      </c>
      <c r="BV61" s="37" t="str">
        <f t="shared" si="29"/>
        <v/>
      </c>
      <c r="BW61" s="37" t="str">
        <f t="shared" si="30"/>
        <v/>
      </c>
      <c r="BX61" s="37" t="str">
        <f t="shared" si="31"/>
        <v/>
      </c>
      <c r="BY61" s="37" t="str">
        <f t="shared" si="32"/>
        <v/>
      </c>
      <c r="BZ61" s="37" t="str">
        <f t="shared" si="33"/>
        <v/>
      </c>
      <c r="CA61" s="37" t="str">
        <f t="shared" si="34"/>
        <v/>
      </c>
      <c r="CB61" s="37" t="str">
        <f t="shared" si="35"/>
        <v/>
      </c>
      <c r="CC61" s="37" t="str">
        <f t="shared" si="36"/>
        <v/>
      </c>
      <c r="CD61" s="37" t="str">
        <f t="shared" si="37"/>
        <v/>
      </c>
      <c r="CE61" s="37" t="str">
        <f t="shared" si="38"/>
        <v/>
      </c>
      <c r="CF61" s="37" t="str">
        <f t="shared" si="39"/>
        <v/>
      </c>
      <c r="CG61" s="37" t="str">
        <f t="shared" si="40"/>
        <v/>
      </c>
      <c r="CH61" s="37" t="str">
        <f t="shared" si="41"/>
        <v/>
      </c>
      <c r="CI61" s="37" t="str">
        <f t="shared" si="42"/>
        <v/>
      </c>
    </row>
    <row r="62" spans="1:87" ht="12.75">
      <c r="A62" s="16"/>
      <c r="B62" s="14" t="str">
        <f>'Gene Table'!D61</f>
        <v>MIMAT0000710</v>
      </c>
      <c r="C62" s="14" t="s">
        <v>241</v>
      </c>
      <c r="D62" s="15" t="str">
        <f>IF(SUM('Test Sample Data'!D$3:D$98)&gt;10,IF(AND(ISNUMBER('Test Sample Data'!D61),'Test Sample Data'!D61&lt;$B$1,'Test Sample Data'!D61&gt;0),'Test Sample Data'!D61,$B$1),"")</f>
        <v/>
      </c>
      <c r="E62" s="15" t="str">
        <f>IF(SUM('Test Sample Data'!E$3:E$98)&gt;10,IF(AND(ISNUMBER('Test Sample Data'!E61),'Test Sample Data'!E61&lt;$B$1,'Test Sample Data'!E61&gt;0),'Test Sample Data'!E61,$B$1),"")</f>
        <v/>
      </c>
      <c r="F62" s="15" t="str">
        <f>IF(SUM('Test Sample Data'!F$3:F$98)&gt;10,IF(AND(ISNUMBER('Test Sample Data'!F61),'Test Sample Data'!F61&lt;$B$1,'Test Sample Data'!F61&gt;0),'Test Sample Data'!F61,$B$1),"")</f>
        <v/>
      </c>
      <c r="G62" s="15" t="str">
        <f>IF(SUM('Test Sample Data'!G$3:G$98)&gt;10,IF(AND(ISNUMBER('Test Sample Data'!G61),'Test Sample Data'!G61&lt;$B$1,'Test Sample Data'!G61&gt;0),'Test Sample Data'!G61,$B$1),"")</f>
        <v/>
      </c>
      <c r="H62" s="15" t="str">
        <f>IF(SUM('Test Sample Data'!H$3:H$98)&gt;10,IF(AND(ISNUMBER('Test Sample Data'!H61),'Test Sample Data'!H61&lt;$B$1,'Test Sample Data'!H61&gt;0),'Test Sample Data'!H61,$B$1),"")</f>
        <v/>
      </c>
      <c r="I62" s="15" t="str">
        <f>IF(SUM('Test Sample Data'!I$3:I$98)&gt;10,IF(AND(ISNUMBER('Test Sample Data'!I61),'Test Sample Data'!I61&lt;$B$1,'Test Sample Data'!I61&gt;0),'Test Sample Data'!I61,$B$1),"")</f>
        <v/>
      </c>
      <c r="J62" s="15" t="str">
        <f>IF(SUM('Test Sample Data'!J$3:J$98)&gt;10,IF(AND(ISNUMBER('Test Sample Data'!J61),'Test Sample Data'!J61&lt;$B$1,'Test Sample Data'!J61&gt;0),'Test Sample Data'!J61,$B$1),"")</f>
        <v/>
      </c>
      <c r="K62" s="15" t="str">
        <f>IF(SUM('Test Sample Data'!K$3:K$98)&gt;10,IF(AND(ISNUMBER('Test Sample Data'!K61),'Test Sample Data'!K61&lt;$B$1,'Test Sample Data'!K61&gt;0),'Test Sample Data'!K61,$B$1),"")</f>
        <v/>
      </c>
      <c r="L62" s="15" t="str">
        <f>IF(SUM('Test Sample Data'!L$3:L$98)&gt;10,IF(AND(ISNUMBER('Test Sample Data'!L61),'Test Sample Data'!L61&lt;$B$1,'Test Sample Data'!L61&gt;0),'Test Sample Data'!L61,$B$1),"")</f>
        <v/>
      </c>
      <c r="M62" s="15" t="str">
        <f>IF(SUM('Test Sample Data'!M$3:M$98)&gt;10,IF(AND(ISNUMBER('Test Sample Data'!M61),'Test Sample Data'!M61&lt;$B$1,'Test Sample Data'!M61&gt;0),'Test Sample Data'!M61,$B$1),"")</f>
        <v/>
      </c>
      <c r="N62" s="15" t="str">
        <f>'Gene Table'!D61</f>
        <v>MIMAT0000710</v>
      </c>
      <c r="O62" s="14" t="s">
        <v>241</v>
      </c>
      <c r="P62" s="15" t="str">
        <f>IF(SUM('Control Sample Data'!D$3:D$98)&gt;10,IF(AND(ISNUMBER('Control Sample Data'!D61),'Control Sample Data'!D61&lt;$B$1,'Control Sample Data'!D61&gt;0),'Control Sample Data'!D61,$B$1),"")</f>
        <v/>
      </c>
      <c r="Q62" s="15" t="str">
        <f>IF(SUM('Control Sample Data'!E$3:E$98)&gt;10,IF(AND(ISNUMBER('Control Sample Data'!E61),'Control Sample Data'!E61&lt;$B$1,'Control Sample Data'!E61&gt;0),'Control Sample Data'!E61,$B$1),"")</f>
        <v/>
      </c>
      <c r="R62" s="15" t="str">
        <f>IF(SUM('Control Sample Data'!F$3:F$98)&gt;10,IF(AND(ISNUMBER('Control Sample Data'!F61),'Control Sample Data'!F61&lt;$B$1,'Control Sample Data'!F61&gt;0),'Control Sample Data'!F61,$B$1),"")</f>
        <v/>
      </c>
      <c r="S62" s="15" t="str">
        <f>IF(SUM('Control Sample Data'!G$3:G$98)&gt;10,IF(AND(ISNUMBER('Control Sample Data'!G61),'Control Sample Data'!G61&lt;$B$1,'Control Sample Data'!G61&gt;0),'Control Sample Data'!G61,$B$1),"")</f>
        <v/>
      </c>
      <c r="T62" s="15" t="str">
        <f>IF(SUM('Control Sample Data'!H$3:H$98)&gt;10,IF(AND(ISNUMBER('Control Sample Data'!H61),'Control Sample Data'!H61&lt;$B$1,'Control Sample Data'!H61&gt;0),'Control Sample Data'!H61,$B$1),"")</f>
        <v/>
      </c>
      <c r="U62" s="15" t="str">
        <f>IF(SUM('Control Sample Data'!I$3:I$98)&gt;10,IF(AND(ISNUMBER('Control Sample Data'!I61),'Control Sample Data'!I61&lt;$B$1,'Control Sample Data'!I61&gt;0),'Control Sample Data'!I61,$B$1),"")</f>
        <v/>
      </c>
      <c r="V62" s="15" t="str">
        <f>IF(SUM('Control Sample Data'!J$3:J$98)&gt;10,IF(AND(ISNUMBER('Control Sample Data'!J61),'Control Sample Data'!J61&lt;$B$1,'Control Sample Data'!J61&gt;0),'Control Sample Data'!J61,$B$1),"")</f>
        <v/>
      </c>
      <c r="W62" s="15" t="str">
        <f>IF(SUM('Control Sample Data'!K$3:K$98)&gt;10,IF(AND(ISNUMBER('Control Sample Data'!K61),'Control Sample Data'!K61&lt;$B$1,'Control Sample Data'!K61&gt;0),'Control Sample Data'!K61,$B$1),"")</f>
        <v/>
      </c>
      <c r="X62" s="15" t="str">
        <f>IF(SUM('Control Sample Data'!L$3:L$98)&gt;10,IF(AND(ISNUMBER('Control Sample Data'!L61),'Control Sample Data'!L61&lt;$B$1,'Control Sample Data'!L61&gt;0),'Control Sample Data'!L61,$B$1),"")</f>
        <v/>
      </c>
      <c r="Y62" s="15" t="str">
        <f>IF(SUM('Control Sample Data'!M$3:M$98)&gt;10,IF(AND(ISNUMBER('Control Sample Data'!M61),'Control Sample Data'!M61&lt;$B$1,'Control Sample Data'!M61&gt;0),'Control Sample Data'!M61,$B$1),"")</f>
        <v/>
      </c>
      <c r="AT62" s="34" t="str">
        <f t="shared" si="44"/>
        <v/>
      </c>
      <c r="AU62" s="34" t="str">
        <f t="shared" si="45"/>
        <v/>
      </c>
      <c r="AV62" s="34" t="str">
        <f t="shared" si="46"/>
        <v/>
      </c>
      <c r="AW62" s="34" t="str">
        <f t="shared" si="47"/>
        <v/>
      </c>
      <c r="AX62" s="34" t="str">
        <f t="shared" si="48"/>
        <v/>
      </c>
      <c r="AY62" s="34" t="str">
        <f t="shared" si="49"/>
        <v/>
      </c>
      <c r="AZ62" s="34" t="str">
        <f t="shared" si="50"/>
        <v/>
      </c>
      <c r="BA62" s="34" t="str">
        <f t="shared" si="51"/>
        <v/>
      </c>
      <c r="BB62" s="34" t="str">
        <f t="shared" si="52"/>
        <v/>
      </c>
      <c r="BC62" s="34" t="str">
        <f t="shared" si="53"/>
        <v/>
      </c>
      <c r="BD62" s="34" t="str">
        <f t="shared" si="54"/>
        <v/>
      </c>
      <c r="BE62" s="34" t="str">
        <f t="shared" si="55"/>
        <v/>
      </c>
      <c r="BF62" s="34" t="str">
        <f t="shared" si="56"/>
        <v/>
      </c>
      <c r="BG62" s="34" t="str">
        <f t="shared" si="57"/>
        <v/>
      </c>
      <c r="BH62" s="34" t="str">
        <f t="shared" si="58"/>
        <v/>
      </c>
      <c r="BI62" s="34" t="str">
        <f t="shared" si="59"/>
        <v/>
      </c>
      <c r="BJ62" s="34" t="str">
        <f t="shared" si="60"/>
        <v/>
      </c>
      <c r="BK62" s="34" t="str">
        <f t="shared" si="61"/>
        <v/>
      </c>
      <c r="BL62" s="34" t="str">
        <f t="shared" si="62"/>
        <v/>
      </c>
      <c r="BM62" s="34" t="str">
        <f t="shared" si="63"/>
        <v/>
      </c>
      <c r="BN62" s="36" t="e">
        <f t="shared" si="21"/>
        <v>#DIV/0!</v>
      </c>
      <c r="BO62" s="36" t="e">
        <f t="shared" si="22"/>
        <v>#DIV/0!</v>
      </c>
      <c r="BP62" s="37" t="str">
        <f t="shared" si="23"/>
        <v/>
      </c>
      <c r="BQ62" s="37" t="str">
        <f t="shared" si="24"/>
        <v/>
      </c>
      <c r="BR62" s="37" t="str">
        <f t="shared" si="25"/>
        <v/>
      </c>
      <c r="BS62" s="37" t="str">
        <f t="shared" si="26"/>
        <v/>
      </c>
      <c r="BT62" s="37" t="str">
        <f t="shared" si="27"/>
        <v/>
      </c>
      <c r="BU62" s="37" t="str">
        <f t="shared" si="28"/>
        <v/>
      </c>
      <c r="BV62" s="37" t="str">
        <f t="shared" si="29"/>
        <v/>
      </c>
      <c r="BW62" s="37" t="str">
        <f t="shared" si="30"/>
        <v/>
      </c>
      <c r="BX62" s="37" t="str">
        <f t="shared" si="31"/>
        <v/>
      </c>
      <c r="BY62" s="37" t="str">
        <f t="shared" si="32"/>
        <v/>
      </c>
      <c r="BZ62" s="37" t="str">
        <f t="shared" si="33"/>
        <v/>
      </c>
      <c r="CA62" s="37" t="str">
        <f t="shared" si="34"/>
        <v/>
      </c>
      <c r="CB62" s="37" t="str">
        <f t="shared" si="35"/>
        <v/>
      </c>
      <c r="CC62" s="37" t="str">
        <f t="shared" si="36"/>
        <v/>
      </c>
      <c r="CD62" s="37" t="str">
        <f t="shared" si="37"/>
        <v/>
      </c>
      <c r="CE62" s="37" t="str">
        <f t="shared" si="38"/>
        <v/>
      </c>
      <c r="CF62" s="37" t="str">
        <f t="shared" si="39"/>
        <v/>
      </c>
      <c r="CG62" s="37" t="str">
        <f t="shared" si="40"/>
        <v/>
      </c>
      <c r="CH62" s="37" t="str">
        <f t="shared" si="41"/>
        <v/>
      </c>
      <c r="CI62" s="37" t="str">
        <f t="shared" si="42"/>
        <v/>
      </c>
    </row>
    <row r="63" spans="1:87" ht="12.75">
      <c r="A63" s="16"/>
      <c r="B63" s="14" t="str">
        <f>'Gene Table'!D62</f>
        <v>MIMAT0000279</v>
      </c>
      <c r="C63" s="14" t="s">
        <v>245</v>
      </c>
      <c r="D63" s="15" t="str">
        <f>IF(SUM('Test Sample Data'!D$3:D$98)&gt;10,IF(AND(ISNUMBER('Test Sample Data'!D62),'Test Sample Data'!D62&lt;$B$1,'Test Sample Data'!D62&gt;0),'Test Sample Data'!D62,$B$1),"")</f>
        <v/>
      </c>
      <c r="E63" s="15" t="str">
        <f>IF(SUM('Test Sample Data'!E$3:E$98)&gt;10,IF(AND(ISNUMBER('Test Sample Data'!E62),'Test Sample Data'!E62&lt;$B$1,'Test Sample Data'!E62&gt;0),'Test Sample Data'!E62,$B$1),"")</f>
        <v/>
      </c>
      <c r="F63" s="15" t="str">
        <f>IF(SUM('Test Sample Data'!F$3:F$98)&gt;10,IF(AND(ISNUMBER('Test Sample Data'!F62),'Test Sample Data'!F62&lt;$B$1,'Test Sample Data'!F62&gt;0),'Test Sample Data'!F62,$B$1),"")</f>
        <v/>
      </c>
      <c r="G63" s="15" t="str">
        <f>IF(SUM('Test Sample Data'!G$3:G$98)&gt;10,IF(AND(ISNUMBER('Test Sample Data'!G62),'Test Sample Data'!G62&lt;$B$1,'Test Sample Data'!G62&gt;0),'Test Sample Data'!G62,$B$1),"")</f>
        <v/>
      </c>
      <c r="H63" s="15" t="str">
        <f>IF(SUM('Test Sample Data'!H$3:H$98)&gt;10,IF(AND(ISNUMBER('Test Sample Data'!H62),'Test Sample Data'!H62&lt;$B$1,'Test Sample Data'!H62&gt;0),'Test Sample Data'!H62,$B$1),"")</f>
        <v/>
      </c>
      <c r="I63" s="15" t="str">
        <f>IF(SUM('Test Sample Data'!I$3:I$98)&gt;10,IF(AND(ISNUMBER('Test Sample Data'!I62),'Test Sample Data'!I62&lt;$B$1,'Test Sample Data'!I62&gt;0),'Test Sample Data'!I62,$B$1),"")</f>
        <v/>
      </c>
      <c r="J63" s="15" t="str">
        <f>IF(SUM('Test Sample Data'!J$3:J$98)&gt;10,IF(AND(ISNUMBER('Test Sample Data'!J62),'Test Sample Data'!J62&lt;$B$1,'Test Sample Data'!J62&gt;0),'Test Sample Data'!J62,$B$1),"")</f>
        <v/>
      </c>
      <c r="K63" s="15" t="str">
        <f>IF(SUM('Test Sample Data'!K$3:K$98)&gt;10,IF(AND(ISNUMBER('Test Sample Data'!K62),'Test Sample Data'!K62&lt;$B$1,'Test Sample Data'!K62&gt;0),'Test Sample Data'!K62,$B$1),"")</f>
        <v/>
      </c>
      <c r="L63" s="15" t="str">
        <f>IF(SUM('Test Sample Data'!L$3:L$98)&gt;10,IF(AND(ISNUMBER('Test Sample Data'!L62),'Test Sample Data'!L62&lt;$B$1,'Test Sample Data'!L62&gt;0),'Test Sample Data'!L62,$B$1),"")</f>
        <v/>
      </c>
      <c r="M63" s="15" t="str">
        <f>IF(SUM('Test Sample Data'!M$3:M$98)&gt;10,IF(AND(ISNUMBER('Test Sample Data'!M62),'Test Sample Data'!M62&lt;$B$1,'Test Sample Data'!M62&gt;0),'Test Sample Data'!M62,$B$1),"")</f>
        <v/>
      </c>
      <c r="N63" s="15" t="str">
        <f>'Gene Table'!D62</f>
        <v>MIMAT0000279</v>
      </c>
      <c r="O63" s="14" t="s">
        <v>245</v>
      </c>
      <c r="P63" s="15" t="str">
        <f>IF(SUM('Control Sample Data'!D$3:D$98)&gt;10,IF(AND(ISNUMBER('Control Sample Data'!D62),'Control Sample Data'!D62&lt;$B$1,'Control Sample Data'!D62&gt;0),'Control Sample Data'!D62,$B$1),"")</f>
        <v/>
      </c>
      <c r="Q63" s="15" t="str">
        <f>IF(SUM('Control Sample Data'!E$3:E$98)&gt;10,IF(AND(ISNUMBER('Control Sample Data'!E62),'Control Sample Data'!E62&lt;$B$1,'Control Sample Data'!E62&gt;0),'Control Sample Data'!E62,$B$1),"")</f>
        <v/>
      </c>
      <c r="R63" s="15" t="str">
        <f>IF(SUM('Control Sample Data'!F$3:F$98)&gt;10,IF(AND(ISNUMBER('Control Sample Data'!F62),'Control Sample Data'!F62&lt;$B$1,'Control Sample Data'!F62&gt;0),'Control Sample Data'!F62,$B$1),"")</f>
        <v/>
      </c>
      <c r="S63" s="15" t="str">
        <f>IF(SUM('Control Sample Data'!G$3:G$98)&gt;10,IF(AND(ISNUMBER('Control Sample Data'!G62),'Control Sample Data'!G62&lt;$B$1,'Control Sample Data'!G62&gt;0),'Control Sample Data'!G62,$B$1),"")</f>
        <v/>
      </c>
      <c r="T63" s="15" t="str">
        <f>IF(SUM('Control Sample Data'!H$3:H$98)&gt;10,IF(AND(ISNUMBER('Control Sample Data'!H62),'Control Sample Data'!H62&lt;$B$1,'Control Sample Data'!H62&gt;0),'Control Sample Data'!H62,$B$1),"")</f>
        <v/>
      </c>
      <c r="U63" s="15" t="str">
        <f>IF(SUM('Control Sample Data'!I$3:I$98)&gt;10,IF(AND(ISNUMBER('Control Sample Data'!I62),'Control Sample Data'!I62&lt;$B$1,'Control Sample Data'!I62&gt;0),'Control Sample Data'!I62,$B$1),"")</f>
        <v/>
      </c>
      <c r="V63" s="15" t="str">
        <f>IF(SUM('Control Sample Data'!J$3:J$98)&gt;10,IF(AND(ISNUMBER('Control Sample Data'!J62),'Control Sample Data'!J62&lt;$B$1,'Control Sample Data'!J62&gt;0),'Control Sample Data'!J62,$B$1),"")</f>
        <v/>
      </c>
      <c r="W63" s="15" t="str">
        <f>IF(SUM('Control Sample Data'!K$3:K$98)&gt;10,IF(AND(ISNUMBER('Control Sample Data'!K62),'Control Sample Data'!K62&lt;$B$1,'Control Sample Data'!K62&gt;0),'Control Sample Data'!K62,$B$1),"")</f>
        <v/>
      </c>
      <c r="X63" s="15" t="str">
        <f>IF(SUM('Control Sample Data'!L$3:L$98)&gt;10,IF(AND(ISNUMBER('Control Sample Data'!L62),'Control Sample Data'!L62&lt;$B$1,'Control Sample Data'!L62&gt;0),'Control Sample Data'!L62,$B$1),"")</f>
        <v/>
      </c>
      <c r="Y63" s="15" t="str">
        <f>IF(SUM('Control Sample Data'!M$3:M$98)&gt;10,IF(AND(ISNUMBER('Control Sample Data'!M62),'Control Sample Data'!M62&lt;$B$1,'Control Sample Data'!M62&gt;0),'Control Sample Data'!M62,$B$1),"")</f>
        <v/>
      </c>
      <c r="AT63" s="34" t="str">
        <f t="shared" si="44"/>
        <v/>
      </c>
      <c r="AU63" s="34" t="str">
        <f t="shared" si="45"/>
        <v/>
      </c>
      <c r="AV63" s="34" t="str">
        <f t="shared" si="46"/>
        <v/>
      </c>
      <c r="AW63" s="34" t="str">
        <f t="shared" si="47"/>
        <v/>
      </c>
      <c r="AX63" s="34" t="str">
        <f t="shared" si="48"/>
        <v/>
      </c>
      <c r="AY63" s="34" t="str">
        <f t="shared" si="49"/>
        <v/>
      </c>
      <c r="AZ63" s="34" t="str">
        <f t="shared" si="50"/>
        <v/>
      </c>
      <c r="BA63" s="34" t="str">
        <f t="shared" si="51"/>
        <v/>
      </c>
      <c r="BB63" s="34" t="str">
        <f t="shared" si="52"/>
        <v/>
      </c>
      <c r="BC63" s="34" t="str">
        <f t="shared" si="53"/>
        <v/>
      </c>
      <c r="BD63" s="34" t="str">
        <f t="shared" si="54"/>
        <v/>
      </c>
      <c r="BE63" s="34" t="str">
        <f t="shared" si="55"/>
        <v/>
      </c>
      <c r="BF63" s="34" t="str">
        <f t="shared" si="56"/>
        <v/>
      </c>
      <c r="BG63" s="34" t="str">
        <f t="shared" si="57"/>
        <v/>
      </c>
      <c r="BH63" s="34" t="str">
        <f t="shared" si="58"/>
        <v/>
      </c>
      <c r="BI63" s="34" t="str">
        <f t="shared" si="59"/>
        <v/>
      </c>
      <c r="BJ63" s="34" t="str">
        <f t="shared" si="60"/>
        <v/>
      </c>
      <c r="BK63" s="34" t="str">
        <f t="shared" si="61"/>
        <v/>
      </c>
      <c r="BL63" s="34" t="str">
        <f t="shared" si="62"/>
        <v/>
      </c>
      <c r="BM63" s="34" t="str">
        <f t="shared" si="63"/>
        <v/>
      </c>
      <c r="BN63" s="36" t="e">
        <f t="shared" si="21"/>
        <v>#DIV/0!</v>
      </c>
      <c r="BO63" s="36" t="e">
        <f t="shared" si="22"/>
        <v>#DIV/0!</v>
      </c>
      <c r="BP63" s="37" t="str">
        <f t="shared" si="23"/>
        <v/>
      </c>
      <c r="BQ63" s="37" t="str">
        <f t="shared" si="24"/>
        <v/>
      </c>
      <c r="BR63" s="37" t="str">
        <f t="shared" si="25"/>
        <v/>
      </c>
      <c r="BS63" s="37" t="str">
        <f t="shared" si="26"/>
        <v/>
      </c>
      <c r="BT63" s="37" t="str">
        <f t="shared" si="27"/>
        <v/>
      </c>
      <c r="BU63" s="37" t="str">
        <f t="shared" si="28"/>
        <v/>
      </c>
      <c r="BV63" s="37" t="str">
        <f t="shared" si="29"/>
        <v/>
      </c>
      <c r="BW63" s="37" t="str">
        <f t="shared" si="30"/>
        <v/>
      </c>
      <c r="BX63" s="37" t="str">
        <f t="shared" si="31"/>
        <v/>
      </c>
      <c r="BY63" s="37" t="str">
        <f t="shared" si="32"/>
        <v/>
      </c>
      <c r="BZ63" s="37" t="str">
        <f t="shared" si="33"/>
        <v/>
      </c>
      <c r="CA63" s="37" t="str">
        <f t="shared" si="34"/>
        <v/>
      </c>
      <c r="CB63" s="37" t="str">
        <f t="shared" si="35"/>
        <v/>
      </c>
      <c r="CC63" s="37" t="str">
        <f t="shared" si="36"/>
        <v/>
      </c>
      <c r="CD63" s="37" t="str">
        <f t="shared" si="37"/>
        <v/>
      </c>
      <c r="CE63" s="37" t="str">
        <f t="shared" si="38"/>
        <v/>
      </c>
      <c r="CF63" s="37" t="str">
        <f t="shared" si="39"/>
        <v/>
      </c>
      <c r="CG63" s="37" t="str">
        <f t="shared" si="40"/>
        <v/>
      </c>
      <c r="CH63" s="37" t="str">
        <f t="shared" si="41"/>
        <v/>
      </c>
      <c r="CI63" s="37" t="str">
        <f t="shared" si="42"/>
        <v/>
      </c>
    </row>
    <row r="64" spans="1:87" ht="12.75">
      <c r="A64" s="16"/>
      <c r="B64" s="14" t="str">
        <f>'Gene Table'!D63</f>
        <v>MIMAT0002809</v>
      </c>
      <c r="C64" s="14" t="s">
        <v>249</v>
      </c>
      <c r="D64" s="15" t="str">
        <f>IF(SUM('Test Sample Data'!D$3:D$98)&gt;10,IF(AND(ISNUMBER('Test Sample Data'!D63),'Test Sample Data'!D63&lt;$B$1,'Test Sample Data'!D63&gt;0),'Test Sample Data'!D63,$B$1),"")</f>
        <v/>
      </c>
      <c r="E64" s="15" t="str">
        <f>IF(SUM('Test Sample Data'!E$3:E$98)&gt;10,IF(AND(ISNUMBER('Test Sample Data'!E63),'Test Sample Data'!E63&lt;$B$1,'Test Sample Data'!E63&gt;0),'Test Sample Data'!E63,$B$1),"")</f>
        <v/>
      </c>
      <c r="F64" s="15" t="str">
        <f>IF(SUM('Test Sample Data'!F$3:F$98)&gt;10,IF(AND(ISNUMBER('Test Sample Data'!F63),'Test Sample Data'!F63&lt;$B$1,'Test Sample Data'!F63&gt;0),'Test Sample Data'!F63,$B$1),"")</f>
        <v/>
      </c>
      <c r="G64" s="15" t="str">
        <f>IF(SUM('Test Sample Data'!G$3:G$98)&gt;10,IF(AND(ISNUMBER('Test Sample Data'!G63),'Test Sample Data'!G63&lt;$B$1,'Test Sample Data'!G63&gt;0),'Test Sample Data'!G63,$B$1),"")</f>
        <v/>
      </c>
      <c r="H64" s="15" t="str">
        <f>IF(SUM('Test Sample Data'!H$3:H$98)&gt;10,IF(AND(ISNUMBER('Test Sample Data'!H63),'Test Sample Data'!H63&lt;$B$1,'Test Sample Data'!H63&gt;0),'Test Sample Data'!H63,$B$1),"")</f>
        <v/>
      </c>
      <c r="I64" s="15" t="str">
        <f>IF(SUM('Test Sample Data'!I$3:I$98)&gt;10,IF(AND(ISNUMBER('Test Sample Data'!I63),'Test Sample Data'!I63&lt;$B$1,'Test Sample Data'!I63&gt;0),'Test Sample Data'!I63,$B$1),"")</f>
        <v/>
      </c>
      <c r="J64" s="15" t="str">
        <f>IF(SUM('Test Sample Data'!J$3:J$98)&gt;10,IF(AND(ISNUMBER('Test Sample Data'!J63),'Test Sample Data'!J63&lt;$B$1,'Test Sample Data'!J63&gt;0),'Test Sample Data'!J63,$B$1),"")</f>
        <v/>
      </c>
      <c r="K64" s="15" t="str">
        <f>IF(SUM('Test Sample Data'!K$3:K$98)&gt;10,IF(AND(ISNUMBER('Test Sample Data'!K63),'Test Sample Data'!K63&lt;$B$1,'Test Sample Data'!K63&gt;0),'Test Sample Data'!K63,$B$1),"")</f>
        <v/>
      </c>
      <c r="L64" s="15" t="str">
        <f>IF(SUM('Test Sample Data'!L$3:L$98)&gt;10,IF(AND(ISNUMBER('Test Sample Data'!L63),'Test Sample Data'!L63&lt;$B$1,'Test Sample Data'!L63&gt;0),'Test Sample Data'!L63,$B$1),"")</f>
        <v/>
      </c>
      <c r="M64" s="15" t="str">
        <f>IF(SUM('Test Sample Data'!M$3:M$98)&gt;10,IF(AND(ISNUMBER('Test Sample Data'!M63),'Test Sample Data'!M63&lt;$B$1,'Test Sample Data'!M63&gt;0),'Test Sample Data'!M63,$B$1),"")</f>
        <v/>
      </c>
      <c r="N64" s="15" t="str">
        <f>'Gene Table'!D63</f>
        <v>MIMAT0002809</v>
      </c>
      <c r="O64" s="14" t="s">
        <v>249</v>
      </c>
      <c r="P64" s="15" t="str">
        <f>IF(SUM('Control Sample Data'!D$3:D$98)&gt;10,IF(AND(ISNUMBER('Control Sample Data'!D63),'Control Sample Data'!D63&lt;$B$1,'Control Sample Data'!D63&gt;0),'Control Sample Data'!D63,$B$1),"")</f>
        <v/>
      </c>
      <c r="Q64" s="15" t="str">
        <f>IF(SUM('Control Sample Data'!E$3:E$98)&gt;10,IF(AND(ISNUMBER('Control Sample Data'!E63),'Control Sample Data'!E63&lt;$B$1,'Control Sample Data'!E63&gt;0),'Control Sample Data'!E63,$B$1),"")</f>
        <v/>
      </c>
      <c r="R64" s="15" t="str">
        <f>IF(SUM('Control Sample Data'!F$3:F$98)&gt;10,IF(AND(ISNUMBER('Control Sample Data'!F63),'Control Sample Data'!F63&lt;$B$1,'Control Sample Data'!F63&gt;0),'Control Sample Data'!F63,$B$1),"")</f>
        <v/>
      </c>
      <c r="S64" s="15" t="str">
        <f>IF(SUM('Control Sample Data'!G$3:G$98)&gt;10,IF(AND(ISNUMBER('Control Sample Data'!G63),'Control Sample Data'!G63&lt;$B$1,'Control Sample Data'!G63&gt;0),'Control Sample Data'!G63,$B$1),"")</f>
        <v/>
      </c>
      <c r="T64" s="15" t="str">
        <f>IF(SUM('Control Sample Data'!H$3:H$98)&gt;10,IF(AND(ISNUMBER('Control Sample Data'!H63),'Control Sample Data'!H63&lt;$B$1,'Control Sample Data'!H63&gt;0),'Control Sample Data'!H63,$B$1),"")</f>
        <v/>
      </c>
      <c r="U64" s="15" t="str">
        <f>IF(SUM('Control Sample Data'!I$3:I$98)&gt;10,IF(AND(ISNUMBER('Control Sample Data'!I63),'Control Sample Data'!I63&lt;$B$1,'Control Sample Data'!I63&gt;0),'Control Sample Data'!I63,$B$1),"")</f>
        <v/>
      </c>
      <c r="V64" s="15" t="str">
        <f>IF(SUM('Control Sample Data'!J$3:J$98)&gt;10,IF(AND(ISNUMBER('Control Sample Data'!J63),'Control Sample Data'!J63&lt;$B$1,'Control Sample Data'!J63&gt;0),'Control Sample Data'!J63,$B$1),"")</f>
        <v/>
      </c>
      <c r="W64" s="15" t="str">
        <f>IF(SUM('Control Sample Data'!K$3:K$98)&gt;10,IF(AND(ISNUMBER('Control Sample Data'!K63),'Control Sample Data'!K63&lt;$B$1,'Control Sample Data'!K63&gt;0),'Control Sample Data'!K63,$B$1),"")</f>
        <v/>
      </c>
      <c r="X64" s="15" t="str">
        <f>IF(SUM('Control Sample Data'!L$3:L$98)&gt;10,IF(AND(ISNUMBER('Control Sample Data'!L63),'Control Sample Data'!L63&lt;$B$1,'Control Sample Data'!L63&gt;0),'Control Sample Data'!L63,$B$1),"")</f>
        <v/>
      </c>
      <c r="Y64" s="15" t="str">
        <f>IF(SUM('Control Sample Data'!M$3:M$98)&gt;10,IF(AND(ISNUMBER('Control Sample Data'!M63),'Control Sample Data'!M63&lt;$B$1,'Control Sample Data'!M63&gt;0),'Control Sample Data'!M63,$B$1),"")</f>
        <v/>
      </c>
      <c r="AT64" s="34" t="str">
        <f t="shared" si="44"/>
        <v/>
      </c>
      <c r="AU64" s="34" t="str">
        <f t="shared" si="45"/>
        <v/>
      </c>
      <c r="AV64" s="34" t="str">
        <f t="shared" si="46"/>
        <v/>
      </c>
      <c r="AW64" s="34" t="str">
        <f t="shared" si="47"/>
        <v/>
      </c>
      <c r="AX64" s="34" t="str">
        <f t="shared" si="48"/>
        <v/>
      </c>
      <c r="AY64" s="34" t="str">
        <f t="shared" si="49"/>
        <v/>
      </c>
      <c r="AZ64" s="34" t="str">
        <f t="shared" si="50"/>
        <v/>
      </c>
      <c r="BA64" s="34" t="str">
        <f t="shared" si="51"/>
        <v/>
      </c>
      <c r="BB64" s="34" t="str">
        <f t="shared" si="52"/>
        <v/>
      </c>
      <c r="BC64" s="34" t="str">
        <f t="shared" si="53"/>
        <v/>
      </c>
      <c r="BD64" s="34" t="str">
        <f t="shared" si="54"/>
        <v/>
      </c>
      <c r="BE64" s="34" t="str">
        <f t="shared" si="55"/>
        <v/>
      </c>
      <c r="BF64" s="34" t="str">
        <f t="shared" si="56"/>
        <v/>
      </c>
      <c r="BG64" s="34" t="str">
        <f t="shared" si="57"/>
        <v/>
      </c>
      <c r="BH64" s="34" t="str">
        <f t="shared" si="58"/>
        <v/>
      </c>
      <c r="BI64" s="34" t="str">
        <f t="shared" si="59"/>
        <v/>
      </c>
      <c r="BJ64" s="34" t="str">
        <f t="shared" si="60"/>
        <v/>
      </c>
      <c r="BK64" s="34" t="str">
        <f t="shared" si="61"/>
        <v/>
      </c>
      <c r="BL64" s="34" t="str">
        <f t="shared" si="62"/>
        <v/>
      </c>
      <c r="BM64" s="34" t="str">
        <f t="shared" si="63"/>
        <v/>
      </c>
      <c r="BN64" s="36" t="e">
        <f t="shared" si="21"/>
        <v>#DIV/0!</v>
      </c>
      <c r="BO64" s="36" t="e">
        <f t="shared" si="22"/>
        <v>#DIV/0!</v>
      </c>
      <c r="BP64" s="37" t="str">
        <f t="shared" si="23"/>
        <v/>
      </c>
      <c r="BQ64" s="37" t="str">
        <f t="shared" si="24"/>
        <v/>
      </c>
      <c r="BR64" s="37" t="str">
        <f t="shared" si="25"/>
        <v/>
      </c>
      <c r="BS64" s="37" t="str">
        <f t="shared" si="26"/>
        <v/>
      </c>
      <c r="BT64" s="37" t="str">
        <f t="shared" si="27"/>
        <v/>
      </c>
      <c r="BU64" s="37" t="str">
        <f t="shared" si="28"/>
        <v/>
      </c>
      <c r="BV64" s="37" t="str">
        <f t="shared" si="29"/>
        <v/>
      </c>
      <c r="BW64" s="37" t="str">
        <f t="shared" si="30"/>
        <v/>
      </c>
      <c r="BX64" s="37" t="str">
        <f t="shared" si="31"/>
        <v/>
      </c>
      <c r="BY64" s="37" t="str">
        <f t="shared" si="32"/>
        <v/>
      </c>
      <c r="BZ64" s="37" t="str">
        <f t="shared" si="33"/>
        <v/>
      </c>
      <c r="CA64" s="37" t="str">
        <f t="shared" si="34"/>
        <v/>
      </c>
      <c r="CB64" s="37" t="str">
        <f t="shared" si="35"/>
        <v/>
      </c>
      <c r="CC64" s="37" t="str">
        <f t="shared" si="36"/>
        <v/>
      </c>
      <c r="CD64" s="37" t="str">
        <f t="shared" si="37"/>
        <v/>
      </c>
      <c r="CE64" s="37" t="str">
        <f t="shared" si="38"/>
        <v/>
      </c>
      <c r="CF64" s="37" t="str">
        <f t="shared" si="39"/>
        <v/>
      </c>
      <c r="CG64" s="37" t="str">
        <f t="shared" si="40"/>
        <v/>
      </c>
      <c r="CH64" s="37" t="str">
        <f t="shared" si="41"/>
        <v/>
      </c>
      <c r="CI64" s="37" t="str">
        <f t="shared" si="42"/>
        <v/>
      </c>
    </row>
    <row r="65" spans="1:87" ht="12.75">
      <c r="A65" s="16"/>
      <c r="B65" s="14" t="str">
        <f>'Gene Table'!D64</f>
        <v>MIMAT0006778</v>
      </c>
      <c r="C65" s="14" t="s">
        <v>253</v>
      </c>
      <c r="D65" s="15" t="str">
        <f>IF(SUM('Test Sample Data'!D$3:D$98)&gt;10,IF(AND(ISNUMBER('Test Sample Data'!D64),'Test Sample Data'!D64&lt;$B$1,'Test Sample Data'!D64&gt;0),'Test Sample Data'!D64,$B$1),"")</f>
        <v/>
      </c>
      <c r="E65" s="15" t="str">
        <f>IF(SUM('Test Sample Data'!E$3:E$98)&gt;10,IF(AND(ISNUMBER('Test Sample Data'!E64),'Test Sample Data'!E64&lt;$B$1,'Test Sample Data'!E64&gt;0),'Test Sample Data'!E64,$B$1),"")</f>
        <v/>
      </c>
      <c r="F65" s="15" t="str">
        <f>IF(SUM('Test Sample Data'!F$3:F$98)&gt;10,IF(AND(ISNUMBER('Test Sample Data'!F64),'Test Sample Data'!F64&lt;$B$1,'Test Sample Data'!F64&gt;0),'Test Sample Data'!F64,$B$1),"")</f>
        <v/>
      </c>
      <c r="G65" s="15" t="str">
        <f>IF(SUM('Test Sample Data'!G$3:G$98)&gt;10,IF(AND(ISNUMBER('Test Sample Data'!G64),'Test Sample Data'!G64&lt;$B$1,'Test Sample Data'!G64&gt;0),'Test Sample Data'!G64,$B$1),"")</f>
        <v/>
      </c>
      <c r="H65" s="15" t="str">
        <f>IF(SUM('Test Sample Data'!H$3:H$98)&gt;10,IF(AND(ISNUMBER('Test Sample Data'!H64),'Test Sample Data'!H64&lt;$B$1,'Test Sample Data'!H64&gt;0),'Test Sample Data'!H64,$B$1),"")</f>
        <v/>
      </c>
      <c r="I65" s="15" t="str">
        <f>IF(SUM('Test Sample Data'!I$3:I$98)&gt;10,IF(AND(ISNUMBER('Test Sample Data'!I64),'Test Sample Data'!I64&lt;$B$1,'Test Sample Data'!I64&gt;0),'Test Sample Data'!I64,$B$1),"")</f>
        <v/>
      </c>
      <c r="J65" s="15" t="str">
        <f>IF(SUM('Test Sample Data'!J$3:J$98)&gt;10,IF(AND(ISNUMBER('Test Sample Data'!J64),'Test Sample Data'!J64&lt;$B$1,'Test Sample Data'!J64&gt;0),'Test Sample Data'!J64,$B$1),"")</f>
        <v/>
      </c>
      <c r="K65" s="15" t="str">
        <f>IF(SUM('Test Sample Data'!K$3:K$98)&gt;10,IF(AND(ISNUMBER('Test Sample Data'!K64),'Test Sample Data'!K64&lt;$B$1,'Test Sample Data'!K64&gt;0),'Test Sample Data'!K64,$B$1),"")</f>
        <v/>
      </c>
      <c r="L65" s="15" t="str">
        <f>IF(SUM('Test Sample Data'!L$3:L$98)&gt;10,IF(AND(ISNUMBER('Test Sample Data'!L64),'Test Sample Data'!L64&lt;$B$1,'Test Sample Data'!L64&gt;0),'Test Sample Data'!L64,$B$1),"")</f>
        <v/>
      </c>
      <c r="M65" s="15" t="str">
        <f>IF(SUM('Test Sample Data'!M$3:M$98)&gt;10,IF(AND(ISNUMBER('Test Sample Data'!M64),'Test Sample Data'!M64&lt;$B$1,'Test Sample Data'!M64&gt;0),'Test Sample Data'!M64,$B$1),"")</f>
        <v/>
      </c>
      <c r="N65" s="15" t="str">
        <f>'Gene Table'!D64</f>
        <v>MIMAT0006778</v>
      </c>
      <c r="O65" s="14" t="s">
        <v>253</v>
      </c>
      <c r="P65" s="15" t="str">
        <f>IF(SUM('Control Sample Data'!D$3:D$98)&gt;10,IF(AND(ISNUMBER('Control Sample Data'!D64),'Control Sample Data'!D64&lt;$B$1,'Control Sample Data'!D64&gt;0),'Control Sample Data'!D64,$B$1),"")</f>
        <v/>
      </c>
      <c r="Q65" s="15" t="str">
        <f>IF(SUM('Control Sample Data'!E$3:E$98)&gt;10,IF(AND(ISNUMBER('Control Sample Data'!E64),'Control Sample Data'!E64&lt;$B$1,'Control Sample Data'!E64&gt;0),'Control Sample Data'!E64,$B$1),"")</f>
        <v/>
      </c>
      <c r="R65" s="15" t="str">
        <f>IF(SUM('Control Sample Data'!F$3:F$98)&gt;10,IF(AND(ISNUMBER('Control Sample Data'!F64),'Control Sample Data'!F64&lt;$B$1,'Control Sample Data'!F64&gt;0),'Control Sample Data'!F64,$B$1),"")</f>
        <v/>
      </c>
      <c r="S65" s="15" t="str">
        <f>IF(SUM('Control Sample Data'!G$3:G$98)&gt;10,IF(AND(ISNUMBER('Control Sample Data'!G64),'Control Sample Data'!G64&lt;$B$1,'Control Sample Data'!G64&gt;0),'Control Sample Data'!G64,$B$1),"")</f>
        <v/>
      </c>
      <c r="T65" s="15" t="str">
        <f>IF(SUM('Control Sample Data'!H$3:H$98)&gt;10,IF(AND(ISNUMBER('Control Sample Data'!H64),'Control Sample Data'!H64&lt;$B$1,'Control Sample Data'!H64&gt;0),'Control Sample Data'!H64,$B$1),"")</f>
        <v/>
      </c>
      <c r="U65" s="15" t="str">
        <f>IF(SUM('Control Sample Data'!I$3:I$98)&gt;10,IF(AND(ISNUMBER('Control Sample Data'!I64),'Control Sample Data'!I64&lt;$B$1,'Control Sample Data'!I64&gt;0),'Control Sample Data'!I64,$B$1),"")</f>
        <v/>
      </c>
      <c r="V65" s="15" t="str">
        <f>IF(SUM('Control Sample Data'!J$3:J$98)&gt;10,IF(AND(ISNUMBER('Control Sample Data'!J64),'Control Sample Data'!J64&lt;$B$1,'Control Sample Data'!J64&gt;0),'Control Sample Data'!J64,$B$1),"")</f>
        <v/>
      </c>
      <c r="W65" s="15" t="str">
        <f>IF(SUM('Control Sample Data'!K$3:K$98)&gt;10,IF(AND(ISNUMBER('Control Sample Data'!K64),'Control Sample Data'!K64&lt;$B$1,'Control Sample Data'!K64&gt;0),'Control Sample Data'!K64,$B$1),"")</f>
        <v/>
      </c>
      <c r="X65" s="15" t="str">
        <f>IF(SUM('Control Sample Data'!L$3:L$98)&gt;10,IF(AND(ISNUMBER('Control Sample Data'!L64),'Control Sample Data'!L64&lt;$B$1,'Control Sample Data'!L64&gt;0),'Control Sample Data'!L64,$B$1),"")</f>
        <v/>
      </c>
      <c r="Y65" s="15" t="str">
        <f>IF(SUM('Control Sample Data'!M$3:M$98)&gt;10,IF(AND(ISNUMBER('Control Sample Data'!M64),'Control Sample Data'!M64&lt;$B$1,'Control Sample Data'!M64&gt;0),'Control Sample Data'!M64,$B$1),"")</f>
        <v/>
      </c>
      <c r="AT65" s="34" t="str">
        <f t="shared" si="44"/>
        <v/>
      </c>
      <c r="AU65" s="34" t="str">
        <f t="shared" si="45"/>
        <v/>
      </c>
      <c r="AV65" s="34" t="str">
        <f t="shared" si="46"/>
        <v/>
      </c>
      <c r="AW65" s="34" t="str">
        <f t="shared" si="47"/>
        <v/>
      </c>
      <c r="AX65" s="34" t="str">
        <f t="shared" si="48"/>
        <v/>
      </c>
      <c r="AY65" s="34" t="str">
        <f t="shared" si="49"/>
        <v/>
      </c>
      <c r="AZ65" s="34" t="str">
        <f t="shared" si="50"/>
        <v/>
      </c>
      <c r="BA65" s="34" t="str">
        <f t="shared" si="51"/>
        <v/>
      </c>
      <c r="BB65" s="34" t="str">
        <f t="shared" si="52"/>
        <v/>
      </c>
      <c r="BC65" s="34" t="str">
        <f t="shared" si="53"/>
        <v/>
      </c>
      <c r="BD65" s="34" t="str">
        <f t="shared" si="54"/>
        <v/>
      </c>
      <c r="BE65" s="34" t="str">
        <f t="shared" si="55"/>
        <v/>
      </c>
      <c r="BF65" s="34" t="str">
        <f t="shared" si="56"/>
        <v/>
      </c>
      <c r="BG65" s="34" t="str">
        <f t="shared" si="57"/>
        <v/>
      </c>
      <c r="BH65" s="34" t="str">
        <f t="shared" si="58"/>
        <v/>
      </c>
      <c r="BI65" s="34" t="str">
        <f t="shared" si="59"/>
        <v/>
      </c>
      <c r="BJ65" s="34" t="str">
        <f t="shared" si="60"/>
        <v/>
      </c>
      <c r="BK65" s="34" t="str">
        <f t="shared" si="61"/>
        <v/>
      </c>
      <c r="BL65" s="34" t="str">
        <f t="shared" si="62"/>
        <v/>
      </c>
      <c r="BM65" s="34" t="str">
        <f t="shared" si="63"/>
        <v/>
      </c>
      <c r="BN65" s="36" t="e">
        <f t="shared" si="21"/>
        <v>#DIV/0!</v>
      </c>
      <c r="BO65" s="36" t="e">
        <f t="shared" si="22"/>
        <v>#DIV/0!</v>
      </c>
      <c r="BP65" s="37" t="str">
        <f t="shared" si="23"/>
        <v/>
      </c>
      <c r="BQ65" s="37" t="str">
        <f t="shared" si="24"/>
        <v/>
      </c>
      <c r="BR65" s="37" t="str">
        <f t="shared" si="25"/>
        <v/>
      </c>
      <c r="BS65" s="37" t="str">
        <f t="shared" si="26"/>
        <v/>
      </c>
      <c r="BT65" s="37" t="str">
        <f t="shared" si="27"/>
        <v/>
      </c>
      <c r="BU65" s="37" t="str">
        <f t="shared" si="28"/>
        <v/>
      </c>
      <c r="BV65" s="37" t="str">
        <f t="shared" si="29"/>
        <v/>
      </c>
      <c r="BW65" s="37" t="str">
        <f t="shared" si="30"/>
        <v/>
      </c>
      <c r="BX65" s="37" t="str">
        <f t="shared" si="31"/>
        <v/>
      </c>
      <c r="BY65" s="37" t="str">
        <f t="shared" si="32"/>
        <v/>
      </c>
      <c r="BZ65" s="37" t="str">
        <f t="shared" si="33"/>
        <v/>
      </c>
      <c r="CA65" s="37" t="str">
        <f t="shared" si="34"/>
        <v/>
      </c>
      <c r="CB65" s="37" t="str">
        <f t="shared" si="35"/>
        <v/>
      </c>
      <c r="CC65" s="37" t="str">
        <f t="shared" si="36"/>
        <v/>
      </c>
      <c r="CD65" s="37" t="str">
        <f t="shared" si="37"/>
        <v/>
      </c>
      <c r="CE65" s="37" t="str">
        <f t="shared" si="38"/>
        <v/>
      </c>
      <c r="CF65" s="37" t="str">
        <f t="shared" si="39"/>
        <v/>
      </c>
      <c r="CG65" s="37" t="str">
        <f t="shared" si="40"/>
        <v/>
      </c>
      <c r="CH65" s="37" t="str">
        <f t="shared" si="41"/>
        <v/>
      </c>
      <c r="CI65" s="37" t="str">
        <f t="shared" si="42"/>
        <v/>
      </c>
    </row>
    <row r="66" spans="1:87" ht="12.75">
      <c r="A66" s="16"/>
      <c r="B66" s="14" t="str">
        <f>'Gene Table'!D65</f>
        <v>MIMAT0002817</v>
      </c>
      <c r="C66" s="14" t="s">
        <v>257</v>
      </c>
      <c r="D66" s="15" t="str">
        <f>IF(SUM('Test Sample Data'!D$3:D$98)&gt;10,IF(AND(ISNUMBER('Test Sample Data'!D65),'Test Sample Data'!D65&lt;$B$1,'Test Sample Data'!D65&gt;0),'Test Sample Data'!D65,$B$1),"")</f>
        <v/>
      </c>
      <c r="E66" s="15" t="str">
        <f>IF(SUM('Test Sample Data'!E$3:E$98)&gt;10,IF(AND(ISNUMBER('Test Sample Data'!E65),'Test Sample Data'!E65&lt;$B$1,'Test Sample Data'!E65&gt;0),'Test Sample Data'!E65,$B$1),"")</f>
        <v/>
      </c>
      <c r="F66" s="15" t="str">
        <f>IF(SUM('Test Sample Data'!F$3:F$98)&gt;10,IF(AND(ISNUMBER('Test Sample Data'!F65),'Test Sample Data'!F65&lt;$B$1,'Test Sample Data'!F65&gt;0),'Test Sample Data'!F65,$B$1),"")</f>
        <v/>
      </c>
      <c r="G66" s="15" t="str">
        <f>IF(SUM('Test Sample Data'!G$3:G$98)&gt;10,IF(AND(ISNUMBER('Test Sample Data'!G65),'Test Sample Data'!G65&lt;$B$1,'Test Sample Data'!G65&gt;0),'Test Sample Data'!G65,$B$1),"")</f>
        <v/>
      </c>
      <c r="H66" s="15" t="str">
        <f>IF(SUM('Test Sample Data'!H$3:H$98)&gt;10,IF(AND(ISNUMBER('Test Sample Data'!H65),'Test Sample Data'!H65&lt;$B$1,'Test Sample Data'!H65&gt;0),'Test Sample Data'!H65,$B$1),"")</f>
        <v/>
      </c>
      <c r="I66" s="15" t="str">
        <f>IF(SUM('Test Sample Data'!I$3:I$98)&gt;10,IF(AND(ISNUMBER('Test Sample Data'!I65),'Test Sample Data'!I65&lt;$B$1,'Test Sample Data'!I65&gt;0),'Test Sample Data'!I65,$B$1),"")</f>
        <v/>
      </c>
      <c r="J66" s="15" t="str">
        <f>IF(SUM('Test Sample Data'!J$3:J$98)&gt;10,IF(AND(ISNUMBER('Test Sample Data'!J65),'Test Sample Data'!J65&lt;$B$1,'Test Sample Data'!J65&gt;0),'Test Sample Data'!J65,$B$1),"")</f>
        <v/>
      </c>
      <c r="K66" s="15" t="str">
        <f>IF(SUM('Test Sample Data'!K$3:K$98)&gt;10,IF(AND(ISNUMBER('Test Sample Data'!K65),'Test Sample Data'!K65&lt;$B$1,'Test Sample Data'!K65&gt;0),'Test Sample Data'!K65,$B$1),"")</f>
        <v/>
      </c>
      <c r="L66" s="15" t="str">
        <f>IF(SUM('Test Sample Data'!L$3:L$98)&gt;10,IF(AND(ISNUMBER('Test Sample Data'!L65),'Test Sample Data'!L65&lt;$B$1,'Test Sample Data'!L65&gt;0),'Test Sample Data'!L65,$B$1),"")</f>
        <v/>
      </c>
      <c r="M66" s="15" t="str">
        <f>IF(SUM('Test Sample Data'!M$3:M$98)&gt;10,IF(AND(ISNUMBER('Test Sample Data'!M65),'Test Sample Data'!M65&lt;$B$1,'Test Sample Data'!M65&gt;0),'Test Sample Data'!M65,$B$1),"")</f>
        <v/>
      </c>
      <c r="N66" s="15" t="str">
        <f>'Gene Table'!D65</f>
        <v>MIMAT0002817</v>
      </c>
      <c r="O66" s="14" t="s">
        <v>257</v>
      </c>
      <c r="P66" s="15" t="str">
        <f>IF(SUM('Control Sample Data'!D$3:D$98)&gt;10,IF(AND(ISNUMBER('Control Sample Data'!D65),'Control Sample Data'!D65&lt;$B$1,'Control Sample Data'!D65&gt;0),'Control Sample Data'!D65,$B$1),"")</f>
        <v/>
      </c>
      <c r="Q66" s="15" t="str">
        <f>IF(SUM('Control Sample Data'!E$3:E$98)&gt;10,IF(AND(ISNUMBER('Control Sample Data'!E65),'Control Sample Data'!E65&lt;$B$1,'Control Sample Data'!E65&gt;0),'Control Sample Data'!E65,$B$1),"")</f>
        <v/>
      </c>
      <c r="R66" s="15" t="str">
        <f>IF(SUM('Control Sample Data'!F$3:F$98)&gt;10,IF(AND(ISNUMBER('Control Sample Data'!F65),'Control Sample Data'!F65&lt;$B$1,'Control Sample Data'!F65&gt;0),'Control Sample Data'!F65,$B$1),"")</f>
        <v/>
      </c>
      <c r="S66" s="15" t="str">
        <f>IF(SUM('Control Sample Data'!G$3:G$98)&gt;10,IF(AND(ISNUMBER('Control Sample Data'!G65),'Control Sample Data'!G65&lt;$B$1,'Control Sample Data'!G65&gt;0),'Control Sample Data'!G65,$B$1),"")</f>
        <v/>
      </c>
      <c r="T66" s="15" t="str">
        <f>IF(SUM('Control Sample Data'!H$3:H$98)&gt;10,IF(AND(ISNUMBER('Control Sample Data'!H65),'Control Sample Data'!H65&lt;$B$1,'Control Sample Data'!H65&gt;0),'Control Sample Data'!H65,$B$1),"")</f>
        <v/>
      </c>
      <c r="U66" s="15" t="str">
        <f>IF(SUM('Control Sample Data'!I$3:I$98)&gt;10,IF(AND(ISNUMBER('Control Sample Data'!I65),'Control Sample Data'!I65&lt;$B$1,'Control Sample Data'!I65&gt;0),'Control Sample Data'!I65,$B$1),"")</f>
        <v/>
      </c>
      <c r="V66" s="15" t="str">
        <f>IF(SUM('Control Sample Data'!J$3:J$98)&gt;10,IF(AND(ISNUMBER('Control Sample Data'!J65),'Control Sample Data'!J65&lt;$B$1,'Control Sample Data'!J65&gt;0),'Control Sample Data'!J65,$B$1),"")</f>
        <v/>
      </c>
      <c r="W66" s="15" t="str">
        <f>IF(SUM('Control Sample Data'!K$3:K$98)&gt;10,IF(AND(ISNUMBER('Control Sample Data'!K65),'Control Sample Data'!K65&lt;$B$1,'Control Sample Data'!K65&gt;0),'Control Sample Data'!K65,$B$1),"")</f>
        <v/>
      </c>
      <c r="X66" s="15" t="str">
        <f>IF(SUM('Control Sample Data'!L$3:L$98)&gt;10,IF(AND(ISNUMBER('Control Sample Data'!L65),'Control Sample Data'!L65&lt;$B$1,'Control Sample Data'!L65&gt;0),'Control Sample Data'!L65,$B$1),"")</f>
        <v/>
      </c>
      <c r="Y66" s="15" t="str">
        <f>IF(SUM('Control Sample Data'!M$3:M$98)&gt;10,IF(AND(ISNUMBER('Control Sample Data'!M65),'Control Sample Data'!M65&lt;$B$1,'Control Sample Data'!M65&gt;0),'Control Sample Data'!M65,$B$1),"")</f>
        <v/>
      </c>
      <c r="AT66" s="34" t="str">
        <f t="shared" si="44"/>
        <v/>
      </c>
      <c r="AU66" s="34" t="str">
        <f t="shared" si="45"/>
        <v/>
      </c>
      <c r="AV66" s="34" t="str">
        <f t="shared" si="46"/>
        <v/>
      </c>
      <c r="AW66" s="34" t="str">
        <f t="shared" si="47"/>
        <v/>
      </c>
      <c r="AX66" s="34" t="str">
        <f t="shared" si="48"/>
        <v/>
      </c>
      <c r="AY66" s="34" t="str">
        <f t="shared" si="49"/>
        <v/>
      </c>
      <c r="AZ66" s="34" t="str">
        <f t="shared" si="50"/>
        <v/>
      </c>
      <c r="BA66" s="34" t="str">
        <f t="shared" si="51"/>
        <v/>
      </c>
      <c r="BB66" s="34" t="str">
        <f t="shared" si="52"/>
        <v/>
      </c>
      <c r="BC66" s="34" t="str">
        <f t="shared" si="53"/>
        <v/>
      </c>
      <c r="BD66" s="34" t="str">
        <f t="shared" si="54"/>
        <v/>
      </c>
      <c r="BE66" s="34" t="str">
        <f t="shared" si="55"/>
        <v/>
      </c>
      <c r="BF66" s="34" t="str">
        <f t="shared" si="56"/>
        <v/>
      </c>
      <c r="BG66" s="34" t="str">
        <f t="shared" si="57"/>
        <v/>
      </c>
      <c r="BH66" s="34" t="str">
        <f t="shared" si="58"/>
        <v/>
      </c>
      <c r="BI66" s="34" t="str">
        <f t="shared" si="59"/>
        <v/>
      </c>
      <c r="BJ66" s="34" t="str">
        <f t="shared" si="60"/>
        <v/>
      </c>
      <c r="BK66" s="34" t="str">
        <f t="shared" si="61"/>
        <v/>
      </c>
      <c r="BL66" s="34" t="str">
        <f t="shared" si="62"/>
        <v/>
      </c>
      <c r="BM66" s="34" t="str">
        <f t="shared" si="63"/>
        <v/>
      </c>
      <c r="BN66" s="36" t="e">
        <f t="shared" si="21"/>
        <v>#DIV/0!</v>
      </c>
      <c r="BO66" s="36" t="e">
        <f t="shared" si="22"/>
        <v>#DIV/0!</v>
      </c>
      <c r="BP66" s="37" t="str">
        <f t="shared" si="23"/>
        <v/>
      </c>
      <c r="BQ66" s="37" t="str">
        <f t="shared" si="24"/>
        <v/>
      </c>
      <c r="BR66" s="37" t="str">
        <f t="shared" si="25"/>
        <v/>
      </c>
      <c r="BS66" s="37" t="str">
        <f t="shared" si="26"/>
        <v/>
      </c>
      <c r="BT66" s="37" t="str">
        <f t="shared" si="27"/>
        <v/>
      </c>
      <c r="BU66" s="37" t="str">
        <f t="shared" si="28"/>
        <v/>
      </c>
      <c r="BV66" s="37" t="str">
        <f t="shared" si="29"/>
        <v/>
      </c>
      <c r="BW66" s="37" t="str">
        <f t="shared" si="30"/>
        <v/>
      </c>
      <c r="BX66" s="37" t="str">
        <f t="shared" si="31"/>
        <v/>
      </c>
      <c r="BY66" s="37" t="str">
        <f t="shared" si="32"/>
        <v/>
      </c>
      <c r="BZ66" s="37" t="str">
        <f t="shared" si="33"/>
        <v/>
      </c>
      <c r="CA66" s="37" t="str">
        <f t="shared" si="34"/>
        <v/>
      </c>
      <c r="CB66" s="37" t="str">
        <f t="shared" si="35"/>
        <v/>
      </c>
      <c r="CC66" s="37" t="str">
        <f t="shared" si="36"/>
        <v/>
      </c>
      <c r="CD66" s="37" t="str">
        <f t="shared" si="37"/>
        <v/>
      </c>
      <c r="CE66" s="37" t="str">
        <f t="shared" si="38"/>
        <v/>
      </c>
      <c r="CF66" s="37" t="str">
        <f t="shared" si="39"/>
        <v/>
      </c>
      <c r="CG66" s="37" t="str">
        <f t="shared" si="40"/>
        <v/>
      </c>
      <c r="CH66" s="37" t="str">
        <f t="shared" si="41"/>
        <v/>
      </c>
      <c r="CI66" s="37" t="str">
        <f t="shared" si="42"/>
        <v/>
      </c>
    </row>
    <row r="67" spans="1:87" ht="12.75">
      <c r="A67" s="16"/>
      <c r="B67" s="14" t="str">
        <f>'Gene Table'!D66</f>
        <v>MIMAT0000424</v>
      </c>
      <c r="C67" s="14" t="s">
        <v>261</v>
      </c>
      <c r="D67" s="15" t="str">
        <f>IF(SUM('Test Sample Data'!D$3:D$98)&gt;10,IF(AND(ISNUMBER('Test Sample Data'!D66),'Test Sample Data'!D66&lt;$B$1,'Test Sample Data'!D66&gt;0),'Test Sample Data'!D66,$B$1),"")</f>
        <v/>
      </c>
      <c r="E67" s="15" t="str">
        <f>IF(SUM('Test Sample Data'!E$3:E$98)&gt;10,IF(AND(ISNUMBER('Test Sample Data'!E66),'Test Sample Data'!E66&lt;$B$1,'Test Sample Data'!E66&gt;0),'Test Sample Data'!E66,$B$1),"")</f>
        <v/>
      </c>
      <c r="F67" s="15" t="str">
        <f>IF(SUM('Test Sample Data'!F$3:F$98)&gt;10,IF(AND(ISNUMBER('Test Sample Data'!F66),'Test Sample Data'!F66&lt;$B$1,'Test Sample Data'!F66&gt;0),'Test Sample Data'!F66,$B$1),"")</f>
        <v/>
      </c>
      <c r="G67" s="15" t="str">
        <f>IF(SUM('Test Sample Data'!G$3:G$98)&gt;10,IF(AND(ISNUMBER('Test Sample Data'!G66),'Test Sample Data'!G66&lt;$B$1,'Test Sample Data'!G66&gt;0),'Test Sample Data'!G66,$B$1),"")</f>
        <v/>
      </c>
      <c r="H67" s="15" t="str">
        <f>IF(SUM('Test Sample Data'!H$3:H$98)&gt;10,IF(AND(ISNUMBER('Test Sample Data'!H66),'Test Sample Data'!H66&lt;$B$1,'Test Sample Data'!H66&gt;0),'Test Sample Data'!H66,$B$1),"")</f>
        <v/>
      </c>
      <c r="I67" s="15" t="str">
        <f>IF(SUM('Test Sample Data'!I$3:I$98)&gt;10,IF(AND(ISNUMBER('Test Sample Data'!I66),'Test Sample Data'!I66&lt;$B$1,'Test Sample Data'!I66&gt;0),'Test Sample Data'!I66,$B$1),"")</f>
        <v/>
      </c>
      <c r="J67" s="15" t="str">
        <f>IF(SUM('Test Sample Data'!J$3:J$98)&gt;10,IF(AND(ISNUMBER('Test Sample Data'!J66),'Test Sample Data'!J66&lt;$B$1,'Test Sample Data'!J66&gt;0),'Test Sample Data'!J66,$B$1),"")</f>
        <v/>
      </c>
      <c r="K67" s="15" t="str">
        <f>IF(SUM('Test Sample Data'!K$3:K$98)&gt;10,IF(AND(ISNUMBER('Test Sample Data'!K66),'Test Sample Data'!K66&lt;$B$1,'Test Sample Data'!K66&gt;0),'Test Sample Data'!K66,$B$1),"")</f>
        <v/>
      </c>
      <c r="L67" s="15" t="str">
        <f>IF(SUM('Test Sample Data'!L$3:L$98)&gt;10,IF(AND(ISNUMBER('Test Sample Data'!L66),'Test Sample Data'!L66&lt;$B$1,'Test Sample Data'!L66&gt;0),'Test Sample Data'!L66,$B$1),"")</f>
        <v/>
      </c>
      <c r="M67" s="15" t="str">
        <f>IF(SUM('Test Sample Data'!M$3:M$98)&gt;10,IF(AND(ISNUMBER('Test Sample Data'!M66),'Test Sample Data'!M66&lt;$B$1,'Test Sample Data'!M66&gt;0),'Test Sample Data'!M66,$B$1),"")</f>
        <v/>
      </c>
      <c r="N67" s="15" t="str">
        <f>'Gene Table'!D66</f>
        <v>MIMAT0000424</v>
      </c>
      <c r="O67" s="14" t="s">
        <v>261</v>
      </c>
      <c r="P67" s="15" t="str">
        <f>IF(SUM('Control Sample Data'!D$3:D$98)&gt;10,IF(AND(ISNUMBER('Control Sample Data'!D66),'Control Sample Data'!D66&lt;$B$1,'Control Sample Data'!D66&gt;0),'Control Sample Data'!D66,$B$1),"")</f>
        <v/>
      </c>
      <c r="Q67" s="15" t="str">
        <f>IF(SUM('Control Sample Data'!E$3:E$98)&gt;10,IF(AND(ISNUMBER('Control Sample Data'!E66),'Control Sample Data'!E66&lt;$B$1,'Control Sample Data'!E66&gt;0),'Control Sample Data'!E66,$B$1),"")</f>
        <v/>
      </c>
      <c r="R67" s="15" t="str">
        <f>IF(SUM('Control Sample Data'!F$3:F$98)&gt;10,IF(AND(ISNUMBER('Control Sample Data'!F66),'Control Sample Data'!F66&lt;$B$1,'Control Sample Data'!F66&gt;0),'Control Sample Data'!F66,$B$1),"")</f>
        <v/>
      </c>
      <c r="S67" s="15" t="str">
        <f>IF(SUM('Control Sample Data'!G$3:G$98)&gt;10,IF(AND(ISNUMBER('Control Sample Data'!G66),'Control Sample Data'!G66&lt;$B$1,'Control Sample Data'!G66&gt;0),'Control Sample Data'!G66,$B$1),"")</f>
        <v/>
      </c>
      <c r="T67" s="15" t="str">
        <f>IF(SUM('Control Sample Data'!H$3:H$98)&gt;10,IF(AND(ISNUMBER('Control Sample Data'!H66),'Control Sample Data'!H66&lt;$B$1,'Control Sample Data'!H66&gt;0),'Control Sample Data'!H66,$B$1),"")</f>
        <v/>
      </c>
      <c r="U67" s="15" t="str">
        <f>IF(SUM('Control Sample Data'!I$3:I$98)&gt;10,IF(AND(ISNUMBER('Control Sample Data'!I66),'Control Sample Data'!I66&lt;$B$1,'Control Sample Data'!I66&gt;0),'Control Sample Data'!I66,$B$1),"")</f>
        <v/>
      </c>
      <c r="V67" s="15" t="str">
        <f>IF(SUM('Control Sample Data'!J$3:J$98)&gt;10,IF(AND(ISNUMBER('Control Sample Data'!J66),'Control Sample Data'!J66&lt;$B$1,'Control Sample Data'!J66&gt;0),'Control Sample Data'!J66,$B$1),"")</f>
        <v/>
      </c>
      <c r="W67" s="15" t="str">
        <f>IF(SUM('Control Sample Data'!K$3:K$98)&gt;10,IF(AND(ISNUMBER('Control Sample Data'!K66),'Control Sample Data'!K66&lt;$B$1,'Control Sample Data'!K66&gt;0),'Control Sample Data'!K66,$B$1),"")</f>
        <v/>
      </c>
      <c r="X67" s="15" t="str">
        <f>IF(SUM('Control Sample Data'!L$3:L$98)&gt;10,IF(AND(ISNUMBER('Control Sample Data'!L66),'Control Sample Data'!L66&lt;$B$1,'Control Sample Data'!L66&gt;0),'Control Sample Data'!L66,$B$1),"")</f>
        <v/>
      </c>
      <c r="Y67" s="15" t="str">
        <f>IF(SUM('Control Sample Data'!M$3:M$98)&gt;10,IF(AND(ISNUMBER('Control Sample Data'!M66),'Control Sample Data'!M66&lt;$B$1,'Control Sample Data'!M66&gt;0),'Control Sample Data'!M66,$B$1),"")</f>
        <v/>
      </c>
      <c r="AT67" s="34" t="str">
        <f t="shared" si="44"/>
        <v/>
      </c>
      <c r="AU67" s="34" t="str">
        <f t="shared" si="45"/>
        <v/>
      </c>
      <c r="AV67" s="34" t="str">
        <f t="shared" si="46"/>
        <v/>
      </c>
      <c r="AW67" s="34" t="str">
        <f t="shared" si="47"/>
        <v/>
      </c>
      <c r="AX67" s="34" t="str">
        <f t="shared" si="48"/>
        <v/>
      </c>
      <c r="AY67" s="34" t="str">
        <f t="shared" si="49"/>
        <v/>
      </c>
      <c r="AZ67" s="34" t="str">
        <f t="shared" si="50"/>
        <v/>
      </c>
      <c r="BA67" s="34" t="str">
        <f t="shared" si="51"/>
        <v/>
      </c>
      <c r="BB67" s="34" t="str">
        <f t="shared" si="52"/>
        <v/>
      </c>
      <c r="BC67" s="34" t="str">
        <f t="shared" si="53"/>
        <v/>
      </c>
      <c r="BD67" s="34" t="str">
        <f t="shared" si="54"/>
        <v/>
      </c>
      <c r="BE67" s="34" t="str">
        <f t="shared" si="55"/>
        <v/>
      </c>
      <c r="BF67" s="34" t="str">
        <f t="shared" si="56"/>
        <v/>
      </c>
      <c r="BG67" s="34" t="str">
        <f t="shared" si="57"/>
        <v/>
      </c>
      <c r="BH67" s="34" t="str">
        <f t="shared" si="58"/>
        <v/>
      </c>
      <c r="BI67" s="34" t="str">
        <f t="shared" si="59"/>
        <v/>
      </c>
      <c r="BJ67" s="34" t="str">
        <f t="shared" si="60"/>
        <v/>
      </c>
      <c r="BK67" s="34" t="str">
        <f t="shared" si="61"/>
        <v/>
      </c>
      <c r="BL67" s="34" t="str">
        <f t="shared" si="62"/>
        <v/>
      </c>
      <c r="BM67" s="34" t="str">
        <f t="shared" si="63"/>
        <v/>
      </c>
      <c r="BN67" s="36" t="e">
        <f t="shared" si="21"/>
        <v>#DIV/0!</v>
      </c>
      <c r="BO67" s="36" t="e">
        <f t="shared" si="22"/>
        <v>#DIV/0!</v>
      </c>
      <c r="BP67" s="37" t="str">
        <f t="shared" si="23"/>
        <v/>
      </c>
      <c r="BQ67" s="37" t="str">
        <f t="shared" si="24"/>
        <v/>
      </c>
      <c r="BR67" s="37" t="str">
        <f t="shared" si="25"/>
        <v/>
      </c>
      <c r="BS67" s="37" t="str">
        <f t="shared" si="26"/>
        <v/>
      </c>
      <c r="BT67" s="37" t="str">
        <f t="shared" si="27"/>
        <v/>
      </c>
      <c r="BU67" s="37" t="str">
        <f t="shared" si="28"/>
        <v/>
      </c>
      <c r="BV67" s="37" t="str">
        <f t="shared" si="29"/>
        <v/>
      </c>
      <c r="BW67" s="37" t="str">
        <f t="shared" si="30"/>
        <v/>
      </c>
      <c r="BX67" s="37" t="str">
        <f t="shared" si="31"/>
        <v/>
      </c>
      <c r="BY67" s="37" t="str">
        <f t="shared" si="32"/>
        <v/>
      </c>
      <c r="BZ67" s="37" t="str">
        <f t="shared" si="33"/>
        <v/>
      </c>
      <c r="CA67" s="37" t="str">
        <f t="shared" si="34"/>
        <v/>
      </c>
      <c r="CB67" s="37" t="str">
        <f t="shared" si="35"/>
        <v/>
      </c>
      <c r="CC67" s="37" t="str">
        <f t="shared" si="36"/>
        <v/>
      </c>
      <c r="CD67" s="37" t="str">
        <f t="shared" si="37"/>
        <v/>
      </c>
      <c r="CE67" s="37" t="str">
        <f t="shared" si="38"/>
        <v/>
      </c>
      <c r="CF67" s="37" t="str">
        <f t="shared" si="39"/>
        <v/>
      </c>
      <c r="CG67" s="37" t="str">
        <f t="shared" si="40"/>
        <v/>
      </c>
      <c r="CH67" s="37" t="str">
        <f t="shared" si="41"/>
        <v/>
      </c>
      <c r="CI67" s="37" t="str">
        <f t="shared" si="42"/>
        <v/>
      </c>
    </row>
    <row r="68" spans="1:87" ht="12.75">
      <c r="A68" s="16"/>
      <c r="B68" s="14" t="str">
        <f>'Gene Table'!D67</f>
        <v>MIMAT0000646</v>
      </c>
      <c r="C68" s="14" t="s">
        <v>265</v>
      </c>
      <c r="D68" s="15" t="str">
        <f>IF(SUM('Test Sample Data'!D$3:D$98)&gt;10,IF(AND(ISNUMBER('Test Sample Data'!D67),'Test Sample Data'!D67&lt;$B$1,'Test Sample Data'!D67&gt;0),'Test Sample Data'!D67,$B$1),"")</f>
        <v/>
      </c>
      <c r="E68" s="15" t="str">
        <f>IF(SUM('Test Sample Data'!E$3:E$98)&gt;10,IF(AND(ISNUMBER('Test Sample Data'!E67),'Test Sample Data'!E67&lt;$B$1,'Test Sample Data'!E67&gt;0),'Test Sample Data'!E67,$B$1),"")</f>
        <v/>
      </c>
      <c r="F68" s="15" t="str">
        <f>IF(SUM('Test Sample Data'!F$3:F$98)&gt;10,IF(AND(ISNUMBER('Test Sample Data'!F67),'Test Sample Data'!F67&lt;$B$1,'Test Sample Data'!F67&gt;0),'Test Sample Data'!F67,$B$1),"")</f>
        <v/>
      </c>
      <c r="G68" s="15" t="str">
        <f>IF(SUM('Test Sample Data'!G$3:G$98)&gt;10,IF(AND(ISNUMBER('Test Sample Data'!G67),'Test Sample Data'!G67&lt;$B$1,'Test Sample Data'!G67&gt;0),'Test Sample Data'!G67,$B$1),"")</f>
        <v/>
      </c>
      <c r="H68" s="15" t="str">
        <f>IF(SUM('Test Sample Data'!H$3:H$98)&gt;10,IF(AND(ISNUMBER('Test Sample Data'!H67),'Test Sample Data'!H67&lt;$B$1,'Test Sample Data'!H67&gt;0),'Test Sample Data'!H67,$B$1),"")</f>
        <v/>
      </c>
      <c r="I68" s="15" t="str">
        <f>IF(SUM('Test Sample Data'!I$3:I$98)&gt;10,IF(AND(ISNUMBER('Test Sample Data'!I67),'Test Sample Data'!I67&lt;$B$1,'Test Sample Data'!I67&gt;0),'Test Sample Data'!I67,$B$1),"")</f>
        <v/>
      </c>
      <c r="J68" s="15" t="str">
        <f>IF(SUM('Test Sample Data'!J$3:J$98)&gt;10,IF(AND(ISNUMBER('Test Sample Data'!J67),'Test Sample Data'!J67&lt;$B$1,'Test Sample Data'!J67&gt;0),'Test Sample Data'!J67,$B$1),"")</f>
        <v/>
      </c>
      <c r="K68" s="15" t="str">
        <f>IF(SUM('Test Sample Data'!K$3:K$98)&gt;10,IF(AND(ISNUMBER('Test Sample Data'!K67),'Test Sample Data'!K67&lt;$B$1,'Test Sample Data'!K67&gt;0),'Test Sample Data'!K67,$B$1),"")</f>
        <v/>
      </c>
      <c r="L68" s="15" t="str">
        <f>IF(SUM('Test Sample Data'!L$3:L$98)&gt;10,IF(AND(ISNUMBER('Test Sample Data'!L67),'Test Sample Data'!L67&lt;$B$1,'Test Sample Data'!L67&gt;0),'Test Sample Data'!L67,$B$1),"")</f>
        <v/>
      </c>
      <c r="M68" s="15" t="str">
        <f>IF(SUM('Test Sample Data'!M$3:M$98)&gt;10,IF(AND(ISNUMBER('Test Sample Data'!M67),'Test Sample Data'!M67&lt;$B$1,'Test Sample Data'!M67&gt;0),'Test Sample Data'!M67,$B$1),"")</f>
        <v/>
      </c>
      <c r="N68" s="15" t="str">
        <f>'Gene Table'!D67</f>
        <v>MIMAT0000646</v>
      </c>
      <c r="O68" s="14" t="s">
        <v>265</v>
      </c>
      <c r="P68" s="15" t="str">
        <f>IF(SUM('Control Sample Data'!D$3:D$98)&gt;10,IF(AND(ISNUMBER('Control Sample Data'!D67),'Control Sample Data'!D67&lt;$B$1,'Control Sample Data'!D67&gt;0),'Control Sample Data'!D67,$B$1),"")</f>
        <v/>
      </c>
      <c r="Q68" s="15" t="str">
        <f>IF(SUM('Control Sample Data'!E$3:E$98)&gt;10,IF(AND(ISNUMBER('Control Sample Data'!E67),'Control Sample Data'!E67&lt;$B$1,'Control Sample Data'!E67&gt;0),'Control Sample Data'!E67,$B$1),"")</f>
        <v/>
      </c>
      <c r="R68" s="15" t="str">
        <f>IF(SUM('Control Sample Data'!F$3:F$98)&gt;10,IF(AND(ISNUMBER('Control Sample Data'!F67),'Control Sample Data'!F67&lt;$B$1,'Control Sample Data'!F67&gt;0),'Control Sample Data'!F67,$B$1),"")</f>
        <v/>
      </c>
      <c r="S68" s="15" t="str">
        <f>IF(SUM('Control Sample Data'!G$3:G$98)&gt;10,IF(AND(ISNUMBER('Control Sample Data'!G67),'Control Sample Data'!G67&lt;$B$1,'Control Sample Data'!G67&gt;0),'Control Sample Data'!G67,$B$1),"")</f>
        <v/>
      </c>
      <c r="T68" s="15" t="str">
        <f>IF(SUM('Control Sample Data'!H$3:H$98)&gt;10,IF(AND(ISNUMBER('Control Sample Data'!H67),'Control Sample Data'!H67&lt;$B$1,'Control Sample Data'!H67&gt;0),'Control Sample Data'!H67,$B$1),"")</f>
        <v/>
      </c>
      <c r="U68" s="15" t="str">
        <f>IF(SUM('Control Sample Data'!I$3:I$98)&gt;10,IF(AND(ISNUMBER('Control Sample Data'!I67),'Control Sample Data'!I67&lt;$B$1,'Control Sample Data'!I67&gt;0),'Control Sample Data'!I67,$B$1),"")</f>
        <v/>
      </c>
      <c r="V68" s="15" t="str">
        <f>IF(SUM('Control Sample Data'!J$3:J$98)&gt;10,IF(AND(ISNUMBER('Control Sample Data'!J67),'Control Sample Data'!J67&lt;$B$1,'Control Sample Data'!J67&gt;0),'Control Sample Data'!J67,$B$1),"")</f>
        <v/>
      </c>
      <c r="W68" s="15" t="str">
        <f>IF(SUM('Control Sample Data'!K$3:K$98)&gt;10,IF(AND(ISNUMBER('Control Sample Data'!K67),'Control Sample Data'!K67&lt;$B$1,'Control Sample Data'!K67&gt;0),'Control Sample Data'!K67,$B$1),"")</f>
        <v/>
      </c>
      <c r="X68" s="15" t="str">
        <f>IF(SUM('Control Sample Data'!L$3:L$98)&gt;10,IF(AND(ISNUMBER('Control Sample Data'!L67),'Control Sample Data'!L67&lt;$B$1,'Control Sample Data'!L67&gt;0),'Control Sample Data'!L67,$B$1),"")</f>
        <v/>
      </c>
      <c r="Y68" s="15" t="str">
        <f>IF(SUM('Control Sample Data'!M$3:M$98)&gt;10,IF(AND(ISNUMBER('Control Sample Data'!M67),'Control Sample Data'!M67&lt;$B$1,'Control Sample Data'!M67&gt;0),'Control Sample Data'!M67,$B$1),"")</f>
        <v/>
      </c>
      <c r="AT68" s="34" t="str">
        <f aca="true" t="shared" si="64" ref="AT68:AT99">IF(ISERROR(D68-Z$26),"",D68-Z$26)</f>
        <v/>
      </c>
      <c r="AU68" s="34" t="str">
        <f aca="true" t="shared" si="65" ref="AU68:AU99">IF(ISERROR(E68-AA$26),"",E68-AA$26)</f>
        <v/>
      </c>
      <c r="AV68" s="34" t="str">
        <f aca="true" t="shared" si="66" ref="AV68:AV99">IF(ISERROR(F68-AB$26),"",F68-AB$26)</f>
        <v/>
      </c>
      <c r="AW68" s="34" t="str">
        <f aca="true" t="shared" si="67" ref="AW68:AW99">IF(ISERROR(G68-AC$26),"",G68-AC$26)</f>
        <v/>
      </c>
      <c r="AX68" s="34" t="str">
        <f aca="true" t="shared" si="68" ref="AX68:AX99">IF(ISERROR(H68-AD$26),"",H68-AD$26)</f>
        <v/>
      </c>
      <c r="AY68" s="34" t="str">
        <f aca="true" t="shared" si="69" ref="AY68:AY99">IF(ISERROR(I68-AE$26),"",I68-AE$26)</f>
        <v/>
      </c>
      <c r="AZ68" s="34" t="str">
        <f aca="true" t="shared" si="70" ref="AZ68:AZ99">IF(ISERROR(J68-AF$26),"",J68-AF$26)</f>
        <v/>
      </c>
      <c r="BA68" s="34" t="str">
        <f aca="true" t="shared" si="71" ref="BA68:BA99">IF(ISERROR(K68-AG$26),"",K68-AG$26)</f>
        <v/>
      </c>
      <c r="BB68" s="34" t="str">
        <f aca="true" t="shared" si="72" ref="BB68:BB99">IF(ISERROR(L68-AH$26),"",L68-AH$26)</f>
        <v/>
      </c>
      <c r="BC68" s="34" t="str">
        <f aca="true" t="shared" si="73" ref="BC68:BC99">IF(ISERROR(M68-AI$26),"",M68-AI$26)</f>
        <v/>
      </c>
      <c r="BD68" s="34" t="str">
        <f aca="true" t="shared" si="74" ref="BD68:BD99">IF(ISERROR(P68-AJ$26),"",P68-AJ$26)</f>
        <v/>
      </c>
      <c r="BE68" s="34" t="str">
        <f aca="true" t="shared" si="75" ref="BE68:BE99">IF(ISERROR(Q68-AK$26),"",Q68-AK$26)</f>
        <v/>
      </c>
      <c r="BF68" s="34" t="str">
        <f aca="true" t="shared" si="76" ref="BF68:BF99">IF(ISERROR(R68-AL$26),"",R68-AL$26)</f>
        <v/>
      </c>
      <c r="BG68" s="34" t="str">
        <f aca="true" t="shared" si="77" ref="BG68:BG99">IF(ISERROR(S68-AM$26),"",S68-AM$26)</f>
        <v/>
      </c>
      <c r="BH68" s="34" t="str">
        <f aca="true" t="shared" si="78" ref="BH68:BH99">IF(ISERROR(T68-AN$26),"",T68-AN$26)</f>
        <v/>
      </c>
      <c r="BI68" s="34" t="str">
        <f aca="true" t="shared" si="79" ref="BI68:BI99">IF(ISERROR(U68-AO$26),"",U68-AO$26)</f>
        <v/>
      </c>
      <c r="BJ68" s="34" t="str">
        <f aca="true" t="shared" si="80" ref="BJ68:BJ99">IF(ISERROR(V68-AP$26),"",V68-AP$26)</f>
        <v/>
      </c>
      <c r="BK68" s="34" t="str">
        <f aca="true" t="shared" si="81" ref="BK68:BK99">IF(ISERROR(W68-AQ$26),"",W68-AQ$26)</f>
        <v/>
      </c>
      <c r="BL68" s="34" t="str">
        <f aca="true" t="shared" si="82" ref="BL68:BL99">IF(ISERROR(X68-AR$26),"",X68-AR$26)</f>
        <v/>
      </c>
      <c r="BM68" s="34" t="str">
        <f aca="true" t="shared" si="83" ref="BM68:BM99">IF(ISERROR(Y68-AS$26),"",Y68-AS$26)</f>
        <v/>
      </c>
      <c r="BN68" s="36" t="e">
        <f t="shared" si="21"/>
        <v>#DIV/0!</v>
      </c>
      <c r="BO68" s="36" t="e">
        <f t="shared" si="22"/>
        <v>#DIV/0!</v>
      </c>
      <c r="BP68" s="37" t="str">
        <f t="shared" si="23"/>
        <v/>
      </c>
      <c r="BQ68" s="37" t="str">
        <f t="shared" si="24"/>
        <v/>
      </c>
      <c r="BR68" s="37" t="str">
        <f t="shared" si="25"/>
        <v/>
      </c>
      <c r="BS68" s="37" t="str">
        <f t="shared" si="26"/>
        <v/>
      </c>
      <c r="BT68" s="37" t="str">
        <f t="shared" si="27"/>
        <v/>
      </c>
      <c r="BU68" s="37" t="str">
        <f t="shared" si="28"/>
        <v/>
      </c>
      <c r="BV68" s="37" t="str">
        <f t="shared" si="29"/>
        <v/>
      </c>
      <c r="BW68" s="37" t="str">
        <f t="shared" si="30"/>
        <v/>
      </c>
      <c r="BX68" s="37" t="str">
        <f t="shared" si="31"/>
        <v/>
      </c>
      <c r="BY68" s="37" t="str">
        <f t="shared" si="32"/>
        <v/>
      </c>
      <c r="BZ68" s="37" t="str">
        <f t="shared" si="33"/>
        <v/>
      </c>
      <c r="CA68" s="37" t="str">
        <f t="shared" si="34"/>
        <v/>
      </c>
      <c r="CB68" s="37" t="str">
        <f t="shared" si="35"/>
        <v/>
      </c>
      <c r="CC68" s="37" t="str">
        <f t="shared" si="36"/>
        <v/>
      </c>
      <c r="CD68" s="37" t="str">
        <f t="shared" si="37"/>
        <v/>
      </c>
      <c r="CE68" s="37" t="str">
        <f t="shared" si="38"/>
        <v/>
      </c>
      <c r="CF68" s="37" t="str">
        <f t="shared" si="39"/>
        <v/>
      </c>
      <c r="CG68" s="37" t="str">
        <f t="shared" si="40"/>
        <v/>
      </c>
      <c r="CH68" s="37" t="str">
        <f t="shared" si="41"/>
        <v/>
      </c>
      <c r="CI68" s="37" t="str">
        <f t="shared" si="42"/>
        <v/>
      </c>
    </row>
    <row r="69" spans="1:87" ht="12.75">
      <c r="A69" s="16"/>
      <c r="B69" s="14" t="str">
        <f>'Gene Table'!D68</f>
        <v>MIMAT0002882</v>
      </c>
      <c r="C69" s="14" t="s">
        <v>269</v>
      </c>
      <c r="D69" s="15" t="str">
        <f>IF(SUM('Test Sample Data'!D$3:D$98)&gt;10,IF(AND(ISNUMBER('Test Sample Data'!D68),'Test Sample Data'!D68&lt;$B$1,'Test Sample Data'!D68&gt;0),'Test Sample Data'!D68,$B$1),"")</f>
        <v/>
      </c>
      <c r="E69" s="15" t="str">
        <f>IF(SUM('Test Sample Data'!E$3:E$98)&gt;10,IF(AND(ISNUMBER('Test Sample Data'!E68),'Test Sample Data'!E68&lt;$B$1,'Test Sample Data'!E68&gt;0),'Test Sample Data'!E68,$B$1),"")</f>
        <v/>
      </c>
      <c r="F69" s="15" t="str">
        <f>IF(SUM('Test Sample Data'!F$3:F$98)&gt;10,IF(AND(ISNUMBER('Test Sample Data'!F68),'Test Sample Data'!F68&lt;$B$1,'Test Sample Data'!F68&gt;0),'Test Sample Data'!F68,$B$1),"")</f>
        <v/>
      </c>
      <c r="G69" s="15" t="str">
        <f>IF(SUM('Test Sample Data'!G$3:G$98)&gt;10,IF(AND(ISNUMBER('Test Sample Data'!G68),'Test Sample Data'!G68&lt;$B$1,'Test Sample Data'!G68&gt;0),'Test Sample Data'!G68,$B$1),"")</f>
        <v/>
      </c>
      <c r="H69" s="15" t="str">
        <f>IF(SUM('Test Sample Data'!H$3:H$98)&gt;10,IF(AND(ISNUMBER('Test Sample Data'!H68),'Test Sample Data'!H68&lt;$B$1,'Test Sample Data'!H68&gt;0),'Test Sample Data'!H68,$B$1),"")</f>
        <v/>
      </c>
      <c r="I69" s="15" t="str">
        <f>IF(SUM('Test Sample Data'!I$3:I$98)&gt;10,IF(AND(ISNUMBER('Test Sample Data'!I68),'Test Sample Data'!I68&lt;$B$1,'Test Sample Data'!I68&gt;0),'Test Sample Data'!I68,$B$1),"")</f>
        <v/>
      </c>
      <c r="J69" s="15" t="str">
        <f>IF(SUM('Test Sample Data'!J$3:J$98)&gt;10,IF(AND(ISNUMBER('Test Sample Data'!J68),'Test Sample Data'!J68&lt;$B$1,'Test Sample Data'!J68&gt;0),'Test Sample Data'!J68,$B$1),"")</f>
        <v/>
      </c>
      <c r="K69" s="15" t="str">
        <f>IF(SUM('Test Sample Data'!K$3:K$98)&gt;10,IF(AND(ISNUMBER('Test Sample Data'!K68),'Test Sample Data'!K68&lt;$B$1,'Test Sample Data'!K68&gt;0),'Test Sample Data'!K68,$B$1),"")</f>
        <v/>
      </c>
      <c r="L69" s="15" t="str">
        <f>IF(SUM('Test Sample Data'!L$3:L$98)&gt;10,IF(AND(ISNUMBER('Test Sample Data'!L68),'Test Sample Data'!L68&lt;$B$1,'Test Sample Data'!L68&gt;0),'Test Sample Data'!L68,$B$1),"")</f>
        <v/>
      </c>
      <c r="M69" s="15" t="str">
        <f>IF(SUM('Test Sample Data'!M$3:M$98)&gt;10,IF(AND(ISNUMBER('Test Sample Data'!M68),'Test Sample Data'!M68&lt;$B$1,'Test Sample Data'!M68&gt;0),'Test Sample Data'!M68,$B$1),"")</f>
        <v/>
      </c>
      <c r="N69" s="15" t="str">
        <f>'Gene Table'!D68</f>
        <v>MIMAT0002882</v>
      </c>
      <c r="O69" s="14" t="s">
        <v>269</v>
      </c>
      <c r="P69" s="15" t="str">
        <f>IF(SUM('Control Sample Data'!D$3:D$98)&gt;10,IF(AND(ISNUMBER('Control Sample Data'!D68),'Control Sample Data'!D68&lt;$B$1,'Control Sample Data'!D68&gt;0),'Control Sample Data'!D68,$B$1),"")</f>
        <v/>
      </c>
      <c r="Q69" s="15" t="str">
        <f>IF(SUM('Control Sample Data'!E$3:E$98)&gt;10,IF(AND(ISNUMBER('Control Sample Data'!E68),'Control Sample Data'!E68&lt;$B$1,'Control Sample Data'!E68&gt;0),'Control Sample Data'!E68,$B$1),"")</f>
        <v/>
      </c>
      <c r="R69" s="15" t="str">
        <f>IF(SUM('Control Sample Data'!F$3:F$98)&gt;10,IF(AND(ISNUMBER('Control Sample Data'!F68),'Control Sample Data'!F68&lt;$B$1,'Control Sample Data'!F68&gt;0),'Control Sample Data'!F68,$B$1),"")</f>
        <v/>
      </c>
      <c r="S69" s="15" t="str">
        <f>IF(SUM('Control Sample Data'!G$3:G$98)&gt;10,IF(AND(ISNUMBER('Control Sample Data'!G68),'Control Sample Data'!G68&lt;$B$1,'Control Sample Data'!G68&gt;0),'Control Sample Data'!G68,$B$1),"")</f>
        <v/>
      </c>
      <c r="T69" s="15" t="str">
        <f>IF(SUM('Control Sample Data'!H$3:H$98)&gt;10,IF(AND(ISNUMBER('Control Sample Data'!H68),'Control Sample Data'!H68&lt;$B$1,'Control Sample Data'!H68&gt;0),'Control Sample Data'!H68,$B$1),"")</f>
        <v/>
      </c>
      <c r="U69" s="15" t="str">
        <f>IF(SUM('Control Sample Data'!I$3:I$98)&gt;10,IF(AND(ISNUMBER('Control Sample Data'!I68),'Control Sample Data'!I68&lt;$B$1,'Control Sample Data'!I68&gt;0),'Control Sample Data'!I68,$B$1),"")</f>
        <v/>
      </c>
      <c r="V69" s="15" t="str">
        <f>IF(SUM('Control Sample Data'!J$3:J$98)&gt;10,IF(AND(ISNUMBER('Control Sample Data'!J68),'Control Sample Data'!J68&lt;$B$1,'Control Sample Data'!J68&gt;0),'Control Sample Data'!J68,$B$1),"")</f>
        <v/>
      </c>
      <c r="W69" s="15" t="str">
        <f>IF(SUM('Control Sample Data'!K$3:K$98)&gt;10,IF(AND(ISNUMBER('Control Sample Data'!K68),'Control Sample Data'!K68&lt;$B$1,'Control Sample Data'!K68&gt;0),'Control Sample Data'!K68,$B$1),"")</f>
        <v/>
      </c>
      <c r="X69" s="15" t="str">
        <f>IF(SUM('Control Sample Data'!L$3:L$98)&gt;10,IF(AND(ISNUMBER('Control Sample Data'!L68),'Control Sample Data'!L68&lt;$B$1,'Control Sample Data'!L68&gt;0),'Control Sample Data'!L68,$B$1),"")</f>
        <v/>
      </c>
      <c r="Y69" s="15" t="str">
        <f>IF(SUM('Control Sample Data'!M$3:M$98)&gt;10,IF(AND(ISNUMBER('Control Sample Data'!M68),'Control Sample Data'!M68&lt;$B$1,'Control Sample Data'!M68&gt;0),'Control Sample Data'!M68,$B$1),"")</f>
        <v/>
      </c>
      <c r="AT69" s="34" t="str">
        <f t="shared" si="64"/>
        <v/>
      </c>
      <c r="AU69" s="34" t="str">
        <f t="shared" si="65"/>
        <v/>
      </c>
      <c r="AV69" s="34" t="str">
        <f t="shared" si="66"/>
        <v/>
      </c>
      <c r="AW69" s="34" t="str">
        <f t="shared" si="67"/>
        <v/>
      </c>
      <c r="AX69" s="34" t="str">
        <f t="shared" si="68"/>
        <v/>
      </c>
      <c r="AY69" s="34" t="str">
        <f t="shared" si="69"/>
        <v/>
      </c>
      <c r="AZ69" s="34" t="str">
        <f t="shared" si="70"/>
        <v/>
      </c>
      <c r="BA69" s="34" t="str">
        <f t="shared" si="71"/>
        <v/>
      </c>
      <c r="BB69" s="34" t="str">
        <f t="shared" si="72"/>
        <v/>
      </c>
      <c r="BC69" s="34" t="str">
        <f t="shared" si="73"/>
        <v/>
      </c>
      <c r="BD69" s="34" t="str">
        <f t="shared" si="74"/>
        <v/>
      </c>
      <c r="BE69" s="34" t="str">
        <f t="shared" si="75"/>
        <v/>
      </c>
      <c r="BF69" s="34" t="str">
        <f t="shared" si="76"/>
        <v/>
      </c>
      <c r="BG69" s="34" t="str">
        <f t="shared" si="77"/>
        <v/>
      </c>
      <c r="BH69" s="34" t="str">
        <f t="shared" si="78"/>
        <v/>
      </c>
      <c r="BI69" s="34" t="str">
        <f t="shared" si="79"/>
        <v/>
      </c>
      <c r="BJ69" s="34" t="str">
        <f t="shared" si="80"/>
        <v/>
      </c>
      <c r="BK69" s="34" t="str">
        <f t="shared" si="81"/>
        <v/>
      </c>
      <c r="BL69" s="34" t="str">
        <f t="shared" si="82"/>
        <v/>
      </c>
      <c r="BM69" s="34" t="str">
        <f t="shared" si="83"/>
        <v/>
      </c>
      <c r="BN69" s="36" t="e">
        <f aca="true" t="shared" si="84" ref="BN69:BN100">AVERAGE(AT69:BC69)</f>
        <v>#DIV/0!</v>
      </c>
      <c r="BO69" s="36" t="e">
        <f aca="true" t="shared" si="85" ref="BO69:BO100">AVERAGE(BD69:BM69)</f>
        <v>#DIV/0!</v>
      </c>
      <c r="BP69" s="37" t="str">
        <f aca="true" t="shared" si="86" ref="BP69:BP132">IF(ISNUMBER(AT69),POWER(2,-AT69),"")</f>
        <v/>
      </c>
      <c r="BQ69" s="37" t="str">
        <f aca="true" t="shared" si="87" ref="BQ69:BQ132">IF(ISNUMBER(AU69),POWER(2,-AU69),"")</f>
        <v/>
      </c>
      <c r="BR69" s="37" t="str">
        <f aca="true" t="shared" si="88" ref="BR69:BR132">IF(ISNUMBER(AV69),POWER(2,-AV69),"")</f>
        <v/>
      </c>
      <c r="BS69" s="37" t="str">
        <f aca="true" t="shared" si="89" ref="BS69:BS132">IF(ISNUMBER(AW69),POWER(2,-AW69),"")</f>
        <v/>
      </c>
      <c r="BT69" s="37" t="str">
        <f aca="true" t="shared" si="90" ref="BT69:BT132">IF(ISNUMBER(AX69),POWER(2,-AX69),"")</f>
        <v/>
      </c>
      <c r="BU69" s="37" t="str">
        <f aca="true" t="shared" si="91" ref="BU69:BU132">IF(ISNUMBER(AY69),POWER(2,-AY69),"")</f>
        <v/>
      </c>
      <c r="BV69" s="37" t="str">
        <f aca="true" t="shared" si="92" ref="BV69:BV132">IF(ISNUMBER(AZ69),POWER(2,-AZ69),"")</f>
        <v/>
      </c>
      <c r="BW69" s="37" t="str">
        <f aca="true" t="shared" si="93" ref="BW69:BW132">IF(ISNUMBER(BA69),POWER(2,-BA69),"")</f>
        <v/>
      </c>
      <c r="BX69" s="37" t="str">
        <f aca="true" t="shared" si="94" ref="BX69:BX132">IF(ISNUMBER(BB69),POWER(2,-BB69),"")</f>
        <v/>
      </c>
      <c r="BY69" s="37" t="str">
        <f aca="true" t="shared" si="95" ref="BY69:BY132">IF(ISNUMBER(BC69),POWER(2,-BC69),"")</f>
        <v/>
      </c>
      <c r="BZ69" s="37" t="str">
        <f aca="true" t="shared" si="96" ref="BZ69:BZ132">IF(ISNUMBER(BD69),POWER(2,-BD69),"")</f>
        <v/>
      </c>
      <c r="CA69" s="37" t="str">
        <f aca="true" t="shared" si="97" ref="CA69:CA132">IF(ISNUMBER(BE69),POWER(2,-BE69),"")</f>
        <v/>
      </c>
      <c r="CB69" s="37" t="str">
        <f aca="true" t="shared" si="98" ref="CB69:CB132">IF(ISNUMBER(BF69),POWER(2,-BF69),"")</f>
        <v/>
      </c>
      <c r="CC69" s="37" t="str">
        <f aca="true" t="shared" si="99" ref="CC69:CC132">IF(ISNUMBER(BG69),POWER(2,-BG69),"")</f>
        <v/>
      </c>
      <c r="CD69" s="37" t="str">
        <f aca="true" t="shared" si="100" ref="CD69:CD132">IF(ISNUMBER(BH69),POWER(2,-BH69),"")</f>
        <v/>
      </c>
      <c r="CE69" s="37" t="str">
        <f aca="true" t="shared" si="101" ref="CE69:CE132">IF(ISNUMBER(BI69),POWER(2,-BI69),"")</f>
        <v/>
      </c>
      <c r="CF69" s="37" t="str">
        <f aca="true" t="shared" si="102" ref="CF69:CF132">IF(ISNUMBER(BJ69),POWER(2,-BJ69),"")</f>
        <v/>
      </c>
      <c r="CG69" s="37" t="str">
        <f aca="true" t="shared" si="103" ref="CG69:CG132">IF(ISNUMBER(BK69),POWER(2,-BK69),"")</f>
        <v/>
      </c>
      <c r="CH69" s="37" t="str">
        <f aca="true" t="shared" si="104" ref="CH69:CH132">IF(ISNUMBER(BL69),POWER(2,-BL69),"")</f>
        <v/>
      </c>
      <c r="CI69" s="37" t="str">
        <f aca="true" t="shared" si="105" ref="CI69:CI132">IF(ISNUMBER(BM69),POWER(2,-BM69),"")</f>
        <v/>
      </c>
    </row>
    <row r="70" spans="1:87" ht="12.75">
      <c r="A70" s="16"/>
      <c r="B70" s="14" t="str">
        <f>'Gene Table'!D69</f>
        <v>MIMAT0004604</v>
      </c>
      <c r="C70" s="14" t="s">
        <v>273</v>
      </c>
      <c r="D70" s="15" t="str">
        <f>IF(SUM('Test Sample Data'!D$3:D$98)&gt;10,IF(AND(ISNUMBER('Test Sample Data'!D69),'Test Sample Data'!D69&lt;$B$1,'Test Sample Data'!D69&gt;0),'Test Sample Data'!D69,$B$1),"")</f>
        <v/>
      </c>
      <c r="E70" s="15" t="str">
        <f>IF(SUM('Test Sample Data'!E$3:E$98)&gt;10,IF(AND(ISNUMBER('Test Sample Data'!E69),'Test Sample Data'!E69&lt;$B$1,'Test Sample Data'!E69&gt;0),'Test Sample Data'!E69,$B$1),"")</f>
        <v/>
      </c>
      <c r="F70" s="15" t="str">
        <f>IF(SUM('Test Sample Data'!F$3:F$98)&gt;10,IF(AND(ISNUMBER('Test Sample Data'!F69),'Test Sample Data'!F69&lt;$B$1,'Test Sample Data'!F69&gt;0),'Test Sample Data'!F69,$B$1),"")</f>
        <v/>
      </c>
      <c r="G70" s="15" t="str">
        <f>IF(SUM('Test Sample Data'!G$3:G$98)&gt;10,IF(AND(ISNUMBER('Test Sample Data'!G69),'Test Sample Data'!G69&lt;$B$1,'Test Sample Data'!G69&gt;0),'Test Sample Data'!G69,$B$1),"")</f>
        <v/>
      </c>
      <c r="H70" s="15" t="str">
        <f>IF(SUM('Test Sample Data'!H$3:H$98)&gt;10,IF(AND(ISNUMBER('Test Sample Data'!H69),'Test Sample Data'!H69&lt;$B$1,'Test Sample Data'!H69&gt;0),'Test Sample Data'!H69,$B$1),"")</f>
        <v/>
      </c>
      <c r="I70" s="15" t="str">
        <f>IF(SUM('Test Sample Data'!I$3:I$98)&gt;10,IF(AND(ISNUMBER('Test Sample Data'!I69),'Test Sample Data'!I69&lt;$B$1,'Test Sample Data'!I69&gt;0),'Test Sample Data'!I69,$B$1),"")</f>
        <v/>
      </c>
      <c r="J70" s="15" t="str">
        <f>IF(SUM('Test Sample Data'!J$3:J$98)&gt;10,IF(AND(ISNUMBER('Test Sample Data'!J69),'Test Sample Data'!J69&lt;$B$1,'Test Sample Data'!J69&gt;0),'Test Sample Data'!J69,$B$1),"")</f>
        <v/>
      </c>
      <c r="K70" s="15" t="str">
        <f>IF(SUM('Test Sample Data'!K$3:K$98)&gt;10,IF(AND(ISNUMBER('Test Sample Data'!K69),'Test Sample Data'!K69&lt;$B$1,'Test Sample Data'!K69&gt;0),'Test Sample Data'!K69,$B$1),"")</f>
        <v/>
      </c>
      <c r="L70" s="15" t="str">
        <f>IF(SUM('Test Sample Data'!L$3:L$98)&gt;10,IF(AND(ISNUMBER('Test Sample Data'!L69),'Test Sample Data'!L69&lt;$B$1,'Test Sample Data'!L69&gt;0),'Test Sample Data'!L69,$B$1),"")</f>
        <v/>
      </c>
      <c r="M70" s="15" t="str">
        <f>IF(SUM('Test Sample Data'!M$3:M$98)&gt;10,IF(AND(ISNUMBER('Test Sample Data'!M69),'Test Sample Data'!M69&lt;$B$1,'Test Sample Data'!M69&gt;0),'Test Sample Data'!M69,$B$1),"")</f>
        <v/>
      </c>
      <c r="N70" s="15" t="str">
        <f>'Gene Table'!D69</f>
        <v>MIMAT0004604</v>
      </c>
      <c r="O70" s="14" t="s">
        <v>273</v>
      </c>
      <c r="P70" s="15" t="str">
        <f>IF(SUM('Control Sample Data'!D$3:D$98)&gt;10,IF(AND(ISNUMBER('Control Sample Data'!D69),'Control Sample Data'!D69&lt;$B$1,'Control Sample Data'!D69&gt;0),'Control Sample Data'!D69,$B$1),"")</f>
        <v/>
      </c>
      <c r="Q70" s="15" t="str">
        <f>IF(SUM('Control Sample Data'!E$3:E$98)&gt;10,IF(AND(ISNUMBER('Control Sample Data'!E69),'Control Sample Data'!E69&lt;$B$1,'Control Sample Data'!E69&gt;0),'Control Sample Data'!E69,$B$1),"")</f>
        <v/>
      </c>
      <c r="R70" s="15" t="str">
        <f>IF(SUM('Control Sample Data'!F$3:F$98)&gt;10,IF(AND(ISNUMBER('Control Sample Data'!F69),'Control Sample Data'!F69&lt;$B$1,'Control Sample Data'!F69&gt;0),'Control Sample Data'!F69,$B$1),"")</f>
        <v/>
      </c>
      <c r="S70" s="15" t="str">
        <f>IF(SUM('Control Sample Data'!G$3:G$98)&gt;10,IF(AND(ISNUMBER('Control Sample Data'!G69),'Control Sample Data'!G69&lt;$B$1,'Control Sample Data'!G69&gt;0),'Control Sample Data'!G69,$B$1),"")</f>
        <v/>
      </c>
      <c r="T70" s="15" t="str">
        <f>IF(SUM('Control Sample Data'!H$3:H$98)&gt;10,IF(AND(ISNUMBER('Control Sample Data'!H69),'Control Sample Data'!H69&lt;$B$1,'Control Sample Data'!H69&gt;0),'Control Sample Data'!H69,$B$1),"")</f>
        <v/>
      </c>
      <c r="U70" s="15" t="str">
        <f>IF(SUM('Control Sample Data'!I$3:I$98)&gt;10,IF(AND(ISNUMBER('Control Sample Data'!I69),'Control Sample Data'!I69&lt;$B$1,'Control Sample Data'!I69&gt;0),'Control Sample Data'!I69,$B$1),"")</f>
        <v/>
      </c>
      <c r="V70" s="15" t="str">
        <f>IF(SUM('Control Sample Data'!J$3:J$98)&gt;10,IF(AND(ISNUMBER('Control Sample Data'!J69),'Control Sample Data'!J69&lt;$B$1,'Control Sample Data'!J69&gt;0),'Control Sample Data'!J69,$B$1),"")</f>
        <v/>
      </c>
      <c r="W70" s="15" t="str">
        <f>IF(SUM('Control Sample Data'!K$3:K$98)&gt;10,IF(AND(ISNUMBER('Control Sample Data'!K69),'Control Sample Data'!K69&lt;$B$1,'Control Sample Data'!K69&gt;0),'Control Sample Data'!K69,$B$1),"")</f>
        <v/>
      </c>
      <c r="X70" s="15" t="str">
        <f>IF(SUM('Control Sample Data'!L$3:L$98)&gt;10,IF(AND(ISNUMBER('Control Sample Data'!L69),'Control Sample Data'!L69&lt;$B$1,'Control Sample Data'!L69&gt;0),'Control Sample Data'!L69,$B$1),"")</f>
        <v/>
      </c>
      <c r="Y70" s="15" t="str">
        <f>IF(SUM('Control Sample Data'!M$3:M$98)&gt;10,IF(AND(ISNUMBER('Control Sample Data'!M69),'Control Sample Data'!M69&lt;$B$1,'Control Sample Data'!M69&gt;0),'Control Sample Data'!M69,$B$1),"")</f>
        <v/>
      </c>
      <c r="AT70" s="34" t="str">
        <f t="shared" si="64"/>
        <v/>
      </c>
      <c r="AU70" s="34" t="str">
        <f t="shared" si="65"/>
        <v/>
      </c>
      <c r="AV70" s="34" t="str">
        <f t="shared" si="66"/>
        <v/>
      </c>
      <c r="AW70" s="34" t="str">
        <f t="shared" si="67"/>
        <v/>
      </c>
      <c r="AX70" s="34" t="str">
        <f t="shared" si="68"/>
        <v/>
      </c>
      <c r="AY70" s="34" t="str">
        <f t="shared" si="69"/>
        <v/>
      </c>
      <c r="AZ70" s="34" t="str">
        <f t="shared" si="70"/>
        <v/>
      </c>
      <c r="BA70" s="34" t="str">
        <f t="shared" si="71"/>
        <v/>
      </c>
      <c r="BB70" s="34" t="str">
        <f t="shared" si="72"/>
        <v/>
      </c>
      <c r="BC70" s="34" t="str">
        <f t="shared" si="73"/>
        <v/>
      </c>
      <c r="BD70" s="34" t="str">
        <f t="shared" si="74"/>
        <v/>
      </c>
      <c r="BE70" s="34" t="str">
        <f t="shared" si="75"/>
        <v/>
      </c>
      <c r="BF70" s="34" t="str">
        <f t="shared" si="76"/>
        <v/>
      </c>
      <c r="BG70" s="34" t="str">
        <f t="shared" si="77"/>
        <v/>
      </c>
      <c r="BH70" s="34" t="str">
        <f t="shared" si="78"/>
        <v/>
      </c>
      <c r="BI70" s="34" t="str">
        <f t="shared" si="79"/>
        <v/>
      </c>
      <c r="BJ70" s="34" t="str">
        <f t="shared" si="80"/>
        <v/>
      </c>
      <c r="BK70" s="34" t="str">
        <f t="shared" si="81"/>
        <v/>
      </c>
      <c r="BL70" s="34" t="str">
        <f t="shared" si="82"/>
        <v/>
      </c>
      <c r="BM70" s="34" t="str">
        <f t="shared" si="83"/>
        <v/>
      </c>
      <c r="BN70" s="36" t="e">
        <f t="shared" si="84"/>
        <v>#DIV/0!</v>
      </c>
      <c r="BO70" s="36" t="e">
        <f t="shared" si="85"/>
        <v>#DIV/0!</v>
      </c>
      <c r="BP70" s="37" t="str">
        <f t="shared" si="86"/>
        <v/>
      </c>
      <c r="BQ70" s="37" t="str">
        <f t="shared" si="87"/>
        <v/>
      </c>
      <c r="BR70" s="37" t="str">
        <f t="shared" si="88"/>
        <v/>
      </c>
      <c r="BS70" s="37" t="str">
        <f t="shared" si="89"/>
        <v/>
      </c>
      <c r="BT70" s="37" t="str">
        <f t="shared" si="90"/>
        <v/>
      </c>
      <c r="BU70" s="37" t="str">
        <f t="shared" si="91"/>
        <v/>
      </c>
      <c r="BV70" s="37" t="str">
        <f t="shared" si="92"/>
        <v/>
      </c>
      <c r="BW70" s="37" t="str">
        <f t="shared" si="93"/>
        <v/>
      </c>
      <c r="BX70" s="37" t="str">
        <f t="shared" si="94"/>
        <v/>
      </c>
      <c r="BY70" s="37" t="str">
        <f t="shared" si="95"/>
        <v/>
      </c>
      <c r="BZ70" s="37" t="str">
        <f t="shared" si="96"/>
        <v/>
      </c>
      <c r="CA70" s="37" t="str">
        <f t="shared" si="97"/>
        <v/>
      </c>
      <c r="CB70" s="37" t="str">
        <f t="shared" si="98"/>
        <v/>
      </c>
      <c r="CC70" s="37" t="str">
        <f t="shared" si="99"/>
        <v/>
      </c>
      <c r="CD70" s="37" t="str">
        <f t="shared" si="100"/>
        <v/>
      </c>
      <c r="CE70" s="37" t="str">
        <f t="shared" si="101"/>
        <v/>
      </c>
      <c r="CF70" s="37" t="str">
        <f t="shared" si="102"/>
        <v/>
      </c>
      <c r="CG70" s="37" t="str">
        <f t="shared" si="103"/>
        <v/>
      </c>
      <c r="CH70" s="37" t="str">
        <f t="shared" si="104"/>
        <v/>
      </c>
      <c r="CI70" s="37" t="str">
        <f t="shared" si="105"/>
        <v/>
      </c>
    </row>
    <row r="71" spans="1:87" ht="12.75">
      <c r="A71" s="16"/>
      <c r="B71" s="14" t="str">
        <f>'Gene Table'!D70</f>
        <v>MIMAT0003281</v>
      </c>
      <c r="C71" s="14" t="s">
        <v>277</v>
      </c>
      <c r="D71" s="15" t="str">
        <f>IF(SUM('Test Sample Data'!D$3:D$98)&gt;10,IF(AND(ISNUMBER('Test Sample Data'!D70),'Test Sample Data'!D70&lt;$B$1,'Test Sample Data'!D70&gt;0),'Test Sample Data'!D70,$B$1),"")</f>
        <v/>
      </c>
      <c r="E71" s="15" t="str">
        <f>IF(SUM('Test Sample Data'!E$3:E$98)&gt;10,IF(AND(ISNUMBER('Test Sample Data'!E70),'Test Sample Data'!E70&lt;$B$1,'Test Sample Data'!E70&gt;0),'Test Sample Data'!E70,$B$1),"")</f>
        <v/>
      </c>
      <c r="F71" s="15" t="str">
        <f>IF(SUM('Test Sample Data'!F$3:F$98)&gt;10,IF(AND(ISNUMBER('Test Sample Data'!F70),'Test Sample Data'!F70&lt;$B$1,'Test Sample Data'!F70&gt;0),'Test Sample Data'!F70,$B$1),"")</f>
        <v/>
      </c>
      <c r="G71" s="15" t="str">
        <f>IF(SUM('Test Sample Data'!G$3:G$98)&gt;10,IF(AND(ISNUMBER('Test Sample Data'!G70),'Test Sample Data'!G70&lt;$B$1,'Test Sample Data'!G70&gt;0),'Test Sample Data'!G70,$B$1),"")</f>
        <v/>
      </c>
      <c r="H71" s="15" t="str">
        <f>IF(SUM('Test Sample Data'!H$3:H$98)&gt;10,IF(AND(ISNUMBER('Test Sample Data'!H70),'Test Sample Data'!H70&lt;$B$1,'Test Sample Data'!H70&gt;0),'Test Sample Data'!H70,$B$1),"")</f>
        <v/>
      </c>
      <c r="I71" s="15" t="str">
        <f>IF(SUM('Test Sample Data'!I$3:I$98)&gt;10,IF(AND(ISNUMBER('Test Sample Data'!I70),'Test Sample Data'!I70&lt;$B$1,'Test Sample Data'!I70&gt;0),'Test Sample Data'!I70,$B$1),"")</f>
        <v/>
      </c>
      <c r="J71" s="15" t="str">
        <f>IF(SUM('Test Sample Data'!J$3:J$98)&gt;10,IF(AND(ISNUMBER('Test Sample Data'!J70),'Test Sample Data'!J70&lt;$B$1,'Test Sample Data'!J70&gt;0),'Test Sample Data'!J70,$B$1),"")</f>
        <v/>
      </c>
      <c r="K71" s="15" t="str">
        <f>IF(SUM('Test Sample Data'!K$3:K$98)&gt;10,IF(AND(ISNUMBER('Test Sample Data'!K70),'Test Sample Data'!K70&lt;$B$1,'Test Sample Data'!K70&gt;0),'Test Sample Data'!K70,$B$1),"")</f>
        <v/>
      </c>
      <c r="L71" s="15" t="str">
        <f>IF(SUM('Test Sample Data'!L$3:L$98)&gt;10,IF(AND(ISNUMBER('Test Sample Data'!L70),'Test Sample Data'!L70&lt;$B$1,'Test Sample Data'!L70&gt;0),'Test Sample Data'!L70,$B$1),"")</f>
        <v/>
      </c>
      <c r="M71" s="15" t="str">
        <f>IF(SUM('Test Sample Data'!M$3:M$98)&gt;10,IF(AND(ISNUMBER('Test Sample Data'!M70),'Test Sample Data'!M70&lt;$B$1,'Test Sample Data'!M70&gt;0),'Test Sample Data'!M70,$B$1),"")</f>
        <v/>
      </c>
      <c r="N71" s="15" t="str">
        <f>'Gene Table'!D70</f>
        <v>MIMAT0003281</v>
      </c>
      <c r="O71" s="14" t="s">
        <v>277</v>
      </c>
      <c r="P71" s="15" t="str">
        <f>IF(SUM('Control Sample Data'!D$3:D$98)&gt;10,IF(AND(ISNUMBER('Control Sample Data'!D70),'Control Sample Data'!D70&lt;$B$1,'Control Sample Data'!D70&gt;0),'Control Sample Data'!D70,$B$1),"")</f>
        <v/>
      </c>
      <c r="Q71" s="15" t="str">
        <f>IF(SUM('Control Sample Data'!E$3:E$98)&gt;10,IF(AND(ISNUMBER('Control Sample Data'!E70),'Control Sample Data'!E70&lt;$B$1,'Control Sample Data'!E70&gt;0),'Control Sample Data'!E70,$B$1),"")</f>
        <v/>
      </c>
      <c r="R71" s="15" t="str">
        <f>IF(SUM('Control Sample Data'!F$3:F$98)&gt;10,IF(AND(ISNUMBER('Control Sample Data'!F70),'Control Sample Data'!F70&lt;$B$1,'Control Sample Data'!F70&gt;0),'Control Sample Data'!F70,$B$1),"")</f>
        <v/>
      </c>
      <c r="S71" s="15" t="str">
        <f>IF(SUM('Control Sample Data'!G$3:G$98)&gt;10,IF(AND(ISNUMBER('Control Sample Data'!G70),'Control Sample Data'!G70&lt;$B$1,'Control Sample Data'!G70&gt;0),'Control Sample Data'!G70,$B$1),"")</f>
        <v/>
      </c>
      <c r="T71" s="15" t="str">
        <f>IF(SUM('Control Sample Data'!H$3:H$98)&gt;10,IF(AND(ISNUMBER('Control Sample Data'!H70),'Control Sample Data'!H70&lt;$B$1,'Control Sample Data'!H70&gt;0),'Control Sample Data'!H70,$B$1),"")</f>
        <v/>
      </c>
      <c r="U71" s="15" t="str">
        <f>IF(SUM('Control Sample Data'!I$3:I$98)&gt;10,IF(AND(ISNUMBER('Control Sample Data'!I70),'Control Sample Data'!I70&lt;$B$1,'Control Sample Data'!I70&gt;0),'Control Sample Data'!I70,$B$1),"")</f>
        <v/>
      </c>
      <c r="V71" s="15" t="str">
        <f>IF(SUM('Control Sample Data'!J$3:J$98)&gt;10,IF(AND(ISNUMBER('Control Sample Data'!J70),'Control Sample Data'!J70&lt;$B$1,'Control Sample Data'!J70&gt;0),'Control Sample Data'!J70,$B$1),"")</f>
        <v/>
      </c>
      <c r="W71" s="15" t="str">
        <f>IF(SUM('Control Sample Data'!K$3:K$98)&gt;10,IF(AND(ISNUMBER('Control Sample Data'!K70),'Control Sample Data'!K70&lt;$B$1,'Control Sample Data'!K70&gt;0),'Control Sample Data'!K70,$B$1),"")</f>
        <v/>
      </c>
      <c r="X71" s="15" t="str">
        <f>IF(SUM('Control Sample Data'!L$3:L$98)&gt;10,IF(AND(ISNUMBER('Control Sample Data'!L70),'Control Sample Data'!L70&lt;$B$1,'Control Sample Data'!L70&gt;0),'Control Sample Data'!L70,$B$1),"")</f>
        <v/>
      </c>
      <c r="Y71" s="15" t="str">
        <f>IF(SUM('Control Sample Data'!M$3:M$98)&gt;10,IF(AND(ISNUMBER('Control Sample Data'!M70),'Control Sample Data'!M70&lt;$B$1,'Control Sample Data'!M70&gt;0),'Control Sample Data'!M70,$B$1),"")</f>
        <v/>
      </c>
      <c r="AT71" s="34" t="str">
        <f t="shared" si="64"/>
        <v/>
      </c>
      <c r="AU71" s="34" t="str">
        <f t="shared" si="65"/>
        <v/>
      </c>
      <c r="AV71" s="34" t="str">
        <f t="shared" si="66"/>
        <v/>
      </c>
      <c r="AW71" s="34" t="str">
        <f t="shared" si="67"/>
        <v/>
      </c>
      <c r="AX71" s="34" t="str">
        <f t="shared" si="68"/>
        <v/>
      </c>
      <c r="AY71" s="34" t="str">
        <f t="shared" si="69"/>
        <v/>
      </c>
      <c r="AZ71" s="34" t="str">
        <f t="shared" si="70"/>
        <v/>
      </c>
      <c r="BA71" s="34" t="str">
        <f t="shared" si="71"/>
        <v/>
      </c>
      <c r="BB71" s="34" t="str">
        <f t="shared" si="72"/>
        <v/>
      </c>
      <c r="BC71" s="34" t="str">
        <f t="shared" si="73"/>
        <v/>
      </c>
      <c r="BD71" s="34" t="str">
        <f t="shared" si="74"/>
        <v/>
      </c>
      <c r="BE71" s="34" t="str">
        <f t="shared" si="75"/>
        <v/>
      </c>
      <c r="BF71" s="34" t="str">
        <f t="shared" si="76"/>
        <v/>
      </c>
      <c r="BG71" s="34" t="str">
        <f t="shared" si="77"/>
        <v/>
      </c>
      <c r="BH71" s="34" t="str">
        <f t="shared" si="78"/>
        <v/>
      </c>
      <c r="BI71" s="34" t="str">
        <f t="shared" si="79"/>
        <v/>
      </c>
      <c r="BJ71" s="34" t="str">
        <f t="shared" si="80"/>
        <v/>
      </c>
      <c r="BK71" s="34" t="str">
        <f t="shared" si="81"/>
        <v/>
      </c>
      <c r="BL71" s="34" t="str">
        <f t="shared" si="82"/>
        <v/>
      </c>
      <c r="BM71" s="34" t="str">
        <f t="shared" si="83"/>
        <v/>
      </c>
      <c r="BN71" s="36" t="e">
        <f t="shared" si="84"/>
        <v>#DIV/0!</v>
      </c>
      <c r="BO71" s="36" t="e">
        <f t="shared" si="85"/>
        <v>#DIV/0!</v>
      </c>
      <c r="BP71" s="37" t="str">
        <f t="shared" si="86"/>
        <v/>
      </c>
      <c r="BQ71" s="37" t="str">
        <f t="shared" si="87"/>
        <v/>
      </c>
      <c r="BR71" s="37" t="str">
        <f t="shared" si="88"/>
        <v/>
      </c>
      <c r="BS71" s="37" t="str">
        <f t="shared" si="89"/>
        <v/>
      </c>
      <c r="BT71" s="37" t="str">
        <f t="shared" si="90"/>
        <v/>
      </c>
      <c r="BU71" s="37" t="str">
        <f t="shared" si="91"/>
        <v/>
      </c>
      <c r="BV71" s="37" t="str">
        <f t="shared" si="92"/>
        <v/>
      </c>
      <c r="BW71" s="37" t="str">
        <f t="shared" si="93"/>
        <v/>
      </c>
      <c r="BX71" s="37" t="str">
        <f t="shared" si="94"/>
        <v/>
      </c>
      <c r="BY71" s="37" t="str">
        <f t="shared" si="95"/>
        <v/>
      </c>
      <c r="BZ71" s="37" t="str">
        <f t="shared" si="96"/>
        <v/>
      </c>
      <c r="CA71" s="37" t="str">
        <f t="shared" si="97"/>
        <v/>
      </c>
      <c r="CB71" s="37" t="str">
        <f t="shared" si="98"/>
        <v/>
      </c>
      <c r="CC71" s="37" t="str">
        <f t="shared" si="99"/>
        <v/>
      </c>
      <c r="CD71" s="37" t="str">
        <f t="shared" si="100"/>
        <v/>
      </c>
      <c r="CE71" s="37" t="str">
        <f t="shared" si="101"/>
        <v/>
      </c>
      <c r="CF71" s="37" t="str">
        <f t="shared" si="102"/>
        <v/>
      </c>
      <c r="CG71" s="37" t="str">
        <f t="shared" si="103"/>
        <v/>
      </c>
      <c r="CH71" s="37" t="str">
        <f t="shared" si="104"/>
        <v/>
      </c>
      <c r="CI71" s="37" t="str">
        <f t="shared" si="105"/>
        <v/>
      </c>
    </row>
    <row r="72" spans="1:87" ht="12.75">
      <c r="A72" s="16"/>
      <c r="B72" s="14" t="str">
        <f>'Gene Table'!D71</f>
        <v>MIMAT0001341</v>
      </c>
      <c r="C72" s="14" t="s">
        <v>281</v>
      </c>
      <c r="D72" s="15" t="str">
        <f>IF(SUM('Test Sample Data'!D$3:D$98)&gt;10,IF(AND(ISNUMBER('Test Sample Data'!D71),'Test Sample Data'!D71&lt;$B$1,'Test Sample Data'!D71&gt;0),'Test Sample Data'!D71,$B$1),"")</f>
        <v/>
      </c>
      <c r="E72" s="15" t="str">
        <f>IF(SUM('Test Sample Data'!E$3:E$98)&gt;10,IF(AND(ISNUMBER('Test Sample Data'!E71),'Test Sample Data'!E71&lt;$B$1,'Test Sample Data'!E71&gt;0),'Test Sample Data'!E71,$B$1),"")</f>
        <v/>
      </c>
      <c r="F72" s="15" t="str">
        <f>IF(SUM('Test Sample Data'!F$3:F$98)&gt;10,IF(AND(ISNUMBER('Test Sample Data'!F71),'Test Sample Data'!F71&lt;$B$1,'Test Sample Data'!F71&gt;0),'Test Sample Data'!F71,$B$1),"")</f>
        <v/>
      </c>
      <c r="G72" s="15" t="str">
        <f>IF(SUM('Test Sample Data'!G$3:G$98)&gt;10,IF(AND(ISNUMBER('Test Sample Data'!G71),'Test Sample Data'!G71&lt;$B$1,'Test Sample Data'!G71&gt;0),'Test Sample Data'!G71,$B$1),"")</f>
        <v/>
      </c>
      <c r="H72" s="15" t="str">
        <f>IF(SUM('Test Sample Data'!H$3:H$98)&gt;10,IF(AND(ISNUMBER('Test Sample Data'!H71),'Test Sample Data'!H71&lt;$B$1,'Test Sample Data'!H71&gt;0),'Test Sample Data'!H71,$B$1),"")</f>
        <v/>
      </c>
      <c r="I72" s="15" t="str">
        <f>IF(SUM('Test Sample Data'!I$3:I$98)&gt;10,IF(AND(ISNUMBER('Test Sample Data'!I71),'Test Sample Data'!I71&lt;$B$1,'Test Sample Data'!I71&gt;0),'Test Sample Data'!I71,$B$1),"")</f>
        <v/>
      </c>
      <c r="J72" s="15" t="str">
        <f>IF(SUM('Test Sample Data'!J$3:J$98)&gt;10,IF(AND(ISNUMBER('Test Sample Data'!J71),'Test Sample Data'!J71&lt;$B$1,'Test Sample Data'!J71&gt;0),'Test Sample Data'!J71,$B$1),"")</f>
        <v/>
      </c>
      <c r="K72" s="15" t="str">
        <f>IF(SUM('Test Sample Data'!K$3:K$98)&gt;10,IF(AND(ISNUMBER('Test Sample Data'!K71),'Test Sample Data'!K71&lt;$B$1,'Test Sample Data'!K71&gt;0),'Test Sample Data'!K71,$B$1),"")</f>
        <v/>
      </c>
      <c r="L72" s="15" t="str">
        <f>IF(SUM('Test Sample Data'!L$3:L$98)&gt;10,IF(AND(ISNUMBER('Test Sample Data'!L71),'Test Sample Data'!L71&lt;$B$1,'Test Sample Data'!L71&gt;0),'Test Sample Data'!L71,$B$1),"")</f>
        <v/>
      </c>
      <c r="M72" s="15" t="str">
        <f>IF(SUM('Test Sample Data'!M$3:M$98)&gt;10,IF(AND(ISNUMBER('Test Sample Data'!M71),'Test Sample Data'!M71&lt;$B$1,'Test Sample Data'!M71&gt;0),'Test Sample Data'!M71,$B$1),"")</f>
        <v/>
      </c>
      <c r="N72" s="15" t="str">
        <f>'Gene Table'!D71</f>
        <v>MIMAT0001341</v>
      </c>
      <c r="O72" s="14" t="s">
        <v>281</v>
      </c>
      <c r="P72" s="15" t="str">
        <f>IF(SUM('Control Sample Data'!D$3:D$98)&gt;10,IF(AND(ISNUMBER('Control Sample Data'!D71),'Control Sample Data'!D71&lt;$B$1,'Control Sample Data'!D71&gt;0),'Control Sample Data'!D71,$B$1),"")</f>
        <v/>
      </c>
      <c r="Q72" s="15" t="str">
        <f>IF(SUM('Control Sample Data'!E$3:E$98)&gt;10,IF(AND(ISNUMBER('Control Sample Data'!E71),'Control Sample Data'!E71&lt;$B$1,'Control Sample Data'!E71&gt;0),'Control Sample Data'!E71,$B$1),"")</f>
        <v/>
      </c>
      <c r="R72" s="15" t="str">
        <f>IF(SUM('Control Sample Data'!F$3:F$98)&gt;10,IF(AND(ISNUMBER('Control Sample Data'!F71),'Control Sample Data'!F71&lt;$B$1,'Control Sample Data'!F71&gt;0),'Control Sample Data'!F71,$B$1),"")</f>
        <v/>
      </c>
      <c r="S72" s="15" t="str">
        <f>IF(SUM('Control Sample Data'!G$3:G$98)&gt;10,IF(AND(ISNUMBER('Control Sample Data'!G71),'Control Sample Data'!G71&lt;$B$1,'Control Sample Data'!G71&gt;0),'Control Sample Data'!G71,$B$1),"")</f>
        <v/>
      </c>
      <c r="T72" s="15" t="str">
        <f>IF(SUM('Control Sample Data'!H$3:H$98)&gt;10,IF(AND(ISNUMBER('Control Sample Data'!H71),'Control Sample Data'!H71&lt;$B$1,'Control Sample Data'!H71&gt;0),'Control Sample Data'!H71,$B$1),"")</f>
        <v/>
      </c>
      <c r="U72" s="15" t="str">
        <f>IF(SUM('Control Sample Data'!I$3:I$98)&gt;10,IF(AND(ISNUMBER('Control Sample Data'!I71),'Control Sample Data'!I71&lt;$B$1,'Control Sample Data'!I71&gt;0),'Control Sample Data'!I71,$B$1),"")</f>
        <v/>
      </c>
      <c r="V72" s="15" t="str">
        <f>IF(SUM('Control Sample Data'!J$3:J$98)&gt;10,IF(AND(ISNUMBER('Control Sample Data'!J71),'Control Sample Data'!J71&lt;$B$1,'Control Sample Data'!J71&gt;0),'Control Sample Data'!J71,$B$1),"")</f>
        <v/>
      </c>
      <c r="W72" s="15" t="str">
        <f>IF(SUM('Control Sample Data'!K$3:K$98)&gt;10,IF(AND(ISNUMBER('Control Sample Data'!K71),'Control Sample Data'!K71&lt;$B$1,'Control Sample Data'!K71&gt;0),'Control Sample Data'!K71,$B$1),"")</f>
        <v/>
      </c>
      <c r="X72" s="15" t="str">
        <f>IF(SUM('Control Sample Data'!L$3:L$98)&gt;10,IF(AND(ISNUMBER('Control Sample Data'!L71),'Control Sample Data'!L71&lt;$B$1,'Control Sample Data'!L71&gt;0),'Control Sample Data'!L71,$B$1),"")</f>
        <v/>
      </c>
      <c r="Y72" s="15" t="str">
        <f>IF(SUM('Control Sample Data'!M$3:M$98)&gt;10,IF(AND(ISNUMBER('Control Sample Data'!M71),'Control Sample Data'!M71&lt;$B$1,'Control Sample Data'!M71&gt;0),'Control Sample Data'!M71,$B$1),"")</f>
        <v/>
      </c>
      <c r="AT72" s="34" t="str">
        <f t="shared" si="64"/>
        <v/>
      </c>
      <c r="AU72" s="34" t="str">
        <f t="shared" si="65"/>
        <v/>
      </c>
      <c r="AV72" s="34" t="str">
        <f t="shared" si="66"/>
        <v/>
      </c>
      <c r="AW72" s="34" t="str">
        <f t="shared" si="67"/>
        <v/>
      </c>
      <c r="AX72" s="34" t="str">
        <f t="shared" si="68"/>
        <v/>
      </c>
      <c r="AY72" s="34" t="str">
        <f t="shared" si="69"/>
        <v/>
      </c>
      <c r="AZ72" s="34" t="str">
        <f t="shared" si="70"/>
        <v/>
      </c>
      <c r="BA72" s="34" t="str">
        <f t="shared" si="71"/>
        <v/>
      </c>
      <c r="BB72" s="34" t="str">
        <f t="shared" si="72"/>
        <v/>
      </c>
      <c r="BC72" s="34" t="str">
        <f t="shared" si="73"/>
        <v/>
      </c>
      <c r="BD72" s="34" t="str">
        <f t="shared" si="74"/>
        <v/>
      </c>
      <c r="BE72" s="34" t="str">
        <f t="shared" si="75"/>
        <v/>
      </c>
      <c r="BF72" s="34" t="str">
        <f t="shared" si="76"/>
        <v/>
      </c>
      <c r="BG72" s="34" t="str">
        <f t="shared" si="77"/>
        <v/>
      </c>
      <c r="BH72" s="34" t="str">
        <f t="shared" si="78"/>
        <v/>
      </c>
      <c r="BI72" s="34" t="str">
        <f t="shared" si="79"/>
        <v/>
      </c>
      <c r="BJ72" s="34" t="str">
        <f t="shared" si="80"/>
        <v/>
      </c>
      <c r="BK72" s="34" t="str">
        <f t="shared" si="81"/>
        <v/>
      </c>
      <c r="BL72" s="34" t="str">
        <f t="shared" si="82"/>
        <v/>
      </c>
      <c r="BM72" s="34" t="str">
        <f t="shared" si="83"/>
        <v/>
      </c>
      <c r="BN72" s="36" t="e">
        <f t="shared" si="84"/>
        <v>#DIV/0!</v>
      </c>
      <c r="BO72" s="36" t="e">
        <f t="shared" si="85"/>
        <v>#DIV/0!</v>
      </c>
      <c r="BP72" s="37" t="str">
        <f t="shared" si="86"/>
        <v/>
      </c>
      <c r="BQ72" s="37" t="str">
        <f t="shared" si="87"/>
        <v/>
      </c>
      <c r="BR72" s="37" t="str">
        <f t="shared" si="88"/>
        <v/>
      </c>
      <c r="BS72" s="37" t="str">
        <f t="shared" si="89"/>
        <v/>
      </c>
      <c r="BT72" s="37" t="str">
        <f t="shared" si="90"/>
        <v/>
      </c>
      <c r="BU72" s="37" t="str">
        <f t="shared" si="91"/>
        <v/>
      </c>
      <c r="BV72" s="37" t="str">
        <f t="shared" si="92"/>
        <v/>
      </c>
      <c r="BW72" s="37" t="str">
        <f t="shared" si="93"/>
        <v/>
      </c>
      <c r="BX72" s="37" t="str">
        <f t="shared" si="94"/>
        <v/>
      </c>
      <c r="BY72" s="37" t="str">
        <f t="shared" si="95"/>
        <v/>
      </c>
      <c r="BZ72" s="37" t="str">
        <f t="shared" si="96"/>
        <v/>
      </c>
      <c r="CA72" s="37" t="str">
        <f t="shared" si="97"/>
        <v/>
      </c>
      <c r="CB72" s="37" t="str">
        <f t="shared" si="98"/>
        <v/>
      </c>
      <c r="CC72" s="37" t="str">
        <f t="shared" si="99"/>
        <v/>
      </c>
      <c r="CD72" s="37" t="str">
        <f t="shared" si="100"/>
        <v/>
      </c>
      <c r="CE72" s="37" t="str">
        <f t="shared" si="101"/>
        <v/>
      </c>
      <c r="CF72" s="37" t="str">
        <f t="shared" si="102"/>
        <v/>
      </c>
      <c r="CG72" s="37" t="str">
        <f t="shared" si="103"/>
        <v/>
      </c>
      <c r="CH72" s="37" t="str">
        <f t="shared" si="104"/>
        <v/>
      </c>
      <c r="CI72" s="37" t="str">
        <f t="shared" si="105"/>
        <v/>
      </c>
    </row>
    <row r="73" spans="1:87" ht="12.75">
      <c r="A73" s="16"/>
      <c r="B73" s="14" t="str">
        <f>'Gene Table'!D72</f>
        <v>MIMAT0002805</v>
      </c>
      <c r="C73" s="14" t="s">
        <v>285</v>
      </c>
      <c r="D73" s="15" t="str">
        <f>IF(SUM('Test Sample Data'!D$3:D$98)&gt;10,IF(AND(ISNUMBER('Test Sample Data'!D72),'Test Sample Data'!D72&lt;$B$1,'Test Sample Data'!D72&gt;0),'Test Sample Data'!D72,$B$1),"")</f>
        <v/>
      </c>
      <c r="E73" s="15" t="str">
        <f>IF(SUM('Test Sample Data'!E$3:E$98)&gt;10,IF(AND(ISNUMBER('Test Sample Data'!E72),'Test Sample Data'!E72&lt;$B$1,'Test Sample Data'!E72&gt;0),'Test Sample Data'!E72,$B$1),"")</f>
        <v/>
      </c>
      <c r="F73" s="15" t="str">
        <f>IF(SUM('Test Sample Data'!F$3:F$98)&gt;10,IF(AND(ISNUMBER('Test Sample Data'!F72),'Test Sample Data'!F72&lt;$B$1,'Test Sample Data'!F72&gt;0),'Test Sample Data'!F72,$B$1),"")</f>
        <v/>
      </c>
      <c r="G73" s="15" t="str">
        <f>IF(SUM('Test Sample Data'!G$3:G$98)&gt;10,IF(AND(ISNUMBER('Test Sample Data'!G72),'Test Sample Data'!G72&lt;$B$1,'Test Sample Data'!G72&gt;0),'Test Sample Data'!G72,$B$1),"")</f>
        <v/>
      </c>
      <c r="H73" s="15" t="str">
        <f>IF(SUM('Test Sample Data'!H$3:H$98)&gt;10,IF(AND(ISNUMBER('Test Sample Data'!H72),'Test Sample Data'!H72&lt;$B$1,'Test Sample Data'!H72&gt;0),'Test Sample Data'!H72,$B$1),"")</f>
        <v/>
      </c>
      <c r="I73" s="15" t="str">
        <f>IF(SUM('Test Sample Data'!I$3:I$98)&gt;10,IF(AND(ISNUMBER('Test Sample Data'!I72),'Test Sample Data'!I72&lt;$B$1,'Test Sample Data'!I72&gt;0),'Test Sample Data'!I72,$B$1),"")</f>
        <v/>
      </c>
      <c r="J73" s="15" t="str">
        <f>IF(SUM('Test Sample Data'!J$3:J$98)&gt;10,IF(AND(ISNUMBER('Test Sample Data'!J72),'Test Sample Data'!J72&lt;$B$1,'Test Sample Data'!J72&gt;0),'Test Sample Data'!J72,$B$1),"")</f>
        <v/>
      </c>
      <c r="K73" s="15" t="str">
        <f>IF(SUM('Test Sample Data'!K$3:K$98)&gt;10,IF(AND(ISNUMBER('Test Sample Data'!K72),'Test Sample Data'!K72&lt;$B$1,'Test Sample Data'!K72&gt;0),'Test Sample Data'!K72,$B$1),"")</f>
        <v/>
      </c>
      <c r="L73" s="15" t="str">
        <f>IF(SUM('Test Sample Data'!L$3:L$98)&gt;10,IF(AND(ISNUMBER('Test Sample Data'!L72),'Test Sample Data'!L72&lt;$B$1,'Test Sample Data'!L72&gt;0),'Test Sample Data'!L72,$B$1),"")</f>
        <v/>
      </c>
      <c r="M73" s="15" t="str">
        <f>IF(SUM('Test Sample Data'!M$3:M$98)&gt;10,IF(AND(ISNUMBER('Test Sample Data'!M72),'Test Sample Data'!M72&lt;$B$1,'Test Sample Data'!M72&gt;0),'Test Sample Data'!M72,$B$1),"")</f>
        <v/>
      </c>
      <c r="N73" s="15" t="str">
        <f>'Gene Table'!D72</f>
        <v>MIMAT0002805</v>
      </c>
      <c r="O73" s="14" t="s">
        <v>285</v>
      </c>
      <c r="P73" s="15" t="str">
        <f>IF(SUM('Control Sample Data'!D$3:D$98)&gt;10,IF(AND(ISNUMBER('Control Sample Data'!D72),'Control Sample Data'!D72&lt;$B$1,'Control Sample Data'!D72&gt;0),'Control Sample Data'!D72,$B$1),"")</f>
        <v/>
      </c>
      <c r="Q73" s="15" t="str">
        <f>IF(SUM('Control Sample Data'!E$3:E$98)&gt;10,IF(AND(ISNUMBER('Control Sample Data'!E72),'Control Sample Data'!E72&lt;$B$1,'Control Sample Data'!E72&gt;0),'Control Sample Data'!E72,$B$1),"")</f>
        <v/>
      </c>
      <c r="R73" s="15" t="str">
        <f>IF(SUM('Control Sample Data'!F$3:F$98)&gt;10,IF(AND(ISNUMBER('Control Sample Data'!F72),'Control Sample Data'!F72&lt;$B$1,'Control Sample Data'!F72&gt;0),'Control Sample Data'!F72,$B$1),"")</f>
        <v/>
      </c>
      <c r="S73" s="15" t="str">
        <f>IF(SUM('Control Sample Data'!G$3:G$98)&gt;10,IF(AND(ISNUMBER('Control Sample Data'!G72),'Control Sample Data'!G72&lt;$B$1,'Control Sample Data'!G72&gt;0),'Control Sample Data'!G72,$B$1),"")</f>
        <v/>
      </c>
      <c r="T73" s="15" t="str">
        <f>IF(SUM('Control Sample Data'!H$3:H$98)&gt;10,IF(AND(ISNUMBER('Control Sample Data'!H72),'Control Sample Data'!H72&lt;$B$1,'Control Sample Data'!H72&gt;0),'Control Sample Data'!H72,$B$1),"")</f>
        <v/>
      </c>
      <c r="U73" s="15" t="str">
        <f>IF(SUM('Control Sample Data'!I$3:I$98)&gt;10,IF(AND(ISNUMBER('Control Sample Data'!I72),'Control Sample Data'!I72&lt;$B$1,'Control Sample Data'!I72&gt;0),'Control Sample Data'!I72,$B$1),"")</f>
        <v/>
      </c>
      <c r="V73" s="15" t="str">
        <f>IF(SUM('Control Sample Data'!J$3:J$98)&gt;10,IF(AND(ISNUMBER('Control Sample Data'!J72),'Control Sample Data'!J72&lt;$B$1,'Control Sample Data'!J72&gt;0),'Control Sample Data'!J72,$B$1),"")</f>
        <v/>
      </c>
      <c r="W73" s="15" t="str">
        <f>IF(SUM('Control Sample Data'!K$3:K$98)&gt;10,IF(AND(ISNUMBER('Control Sample Data'!K72),'Control Sample Data'!K72&lt;$B$1,'Control Sample Data'!K72&gt;0),'Control Sample Data'!K72,$B$1),"")</f>
        <v/>
      </c>
      <c r="X73" s="15" t="str">
        <f>IF(SUM('Control Sample Data'!L$3:L$98)&gt;10,IF(AND(ISNUMBER('Control Sample Data'!L72),'Control Sample Data'!L72&lt;$B$1,'Control Sample Data'!L72&gt;0),'Control Sample Data'!L72,$B$1),"")</f>
        <v/>
      </c>
      <c r="Y73" s="15" t="str">
        <f>IF(SUM('Control Sample Data'!M$3:M$98)&gt;10,IF(AND(ISNUMBER('Control Sample Data'!M72),'Control Sample Data'!M72&lt;$B$1,'Control Sample Data'!M72&gt;0),'Control Sample Data'!M72,$B$1),"")</f>
        <v/>
      </c>
      <c r="AT73" s="34" t="str">
        <f t="shared" si="64"/>
        <v/>
      </c>
      <c r="AU73" s="34" t="str">
        <f t="shared" si="65"/>
        <v/>
      </c>
      <c r="AV73" s="34" t="str">
        <f t="shared" si="66"/>
        <v/>
      </c>
      <c r="AW73" s="34" t="str">
        <f t="shared" si="67"/>
        <v/>
      </c>
      <c r="AX73" s="34" t="str">
        <f t="shared" si="68"/>
        <v/>
      </c>
      <c r="AY73" s="34" t="str">
        <f t="shared" si="69"/>
        <v/>
      </c>
      <c r="AZ73" s="34" t="str">
        <f t="shared" si="70"/>
        <v/>
      </c>
      <c r="BA73" s="34" t="str">
        <f t="shared" si="71"/>
        <v/>
      </c>
      <c r="BB73" s="34" t="str">
        <f t="shared" si="72"/>
        <v/>
      </c>
      <c r="BC73" s="34" t="str">
        <f t="shared" si="73"/>
        <v/>
      </c>
      <c r="BD73" s="34" t="str">
        <f t="shared" si="74"/>
        <v/>
      </c>
      <c r="BE73" s="34" t="str">
        <f t="shared" si="75"/>
        <v/>
      </c>
      <c r="BF73" s="34" t="str">
        <f t="shared" si="76"/>
        <v/>
      </c>
      <c r="BG73" s="34" t="str">
        <f t="shared" si="77"/>
        <v/>
      </c>
      <c r="BH73" s="34" t="str">
        <f t="shared" si="78"/>
        <v/>
      </c>
      <c r="BI73" s="34" t="str">
        <f t="shared" si="79"/>
        <v/>
      </c>
      <c r="BJ73" s="34" t="str">
        <f t="shared" si="80"/>
        <v/>
      </c>
      <c r="BK73" s="34" t="str">
        <f t="shared" si="81"/>
        <v/>
      </c>
      <c r="BL73" s="34" t="str">
        <f t="shared" si="82"/>
        <v/>
      </c>
      <c r="BM73" s="34" t="str">
        <f t="shared" si="83"/>
        <v/>
      </c>
      <c r="BN73" s="36" t="e">
        <f t="shared" si="84"/>
        <v>#DIV/0!</v>
      </c>
      <c r="BO73" s="36" t="e">
        <f t="shared" si="85"/>
        <v>#DIV/0!</v>
      </c>
      <c r="BP73" s="37" t="str">
        <f t="shared" si="86"/>
        <v/>
      </c>
      <c r="BQ73" s="37" t="str">
        <f t="shared" si="87"/>
        <v/>
      </c>
      <c r="BR73" s="37" t="str">
        <f t="shared" si="88"/>
        <v/>
      </c>
      <c r="BS73" s="37" t="str">
        <f t="shared" si="89"/>
        <v/>
      </c>
      <c r="BT73" s="37" t="str">
        <f t="shared" si="90"/>
        <v/>
      </c>
      <c r="BU73" s="37" t="str">
        <f t="shared" si="91"/>
        <v/>
      </c>
      <c r="BV73" s="37" t="str">
        <f t="shared" si="92"/>
        <v/>
      </c>
      <c r="BW73" s="37" t="str">
        <f t="shared" si="93"/>
        <v/>
      </c>
      <c r="BX73" s="37" t="str">
        <f t="shared" si="94"/>
        <v/>
      </c>
      <c r="BY73" s="37" t="str">
        <f t="shared" si="95"/>
        <v/>
      </c>
      <c r="BZ73" s="37" t="str">
        <f t="shared" si="96"/>
        <v/>
      </c>
      <c r="CA73" s="37" t="str">
        <f t="shared" si="97"/>
        <v/>
      </c>
      <c r="CB73" s="37" t="str">
        <f t="shared" si="98"/>
        <v/>
      </c>
      <c r="CC73" s="37" t="str">
        <f t="shared" si="99"/>
        <v/>
      </c>
      <c r="CD73" s="37" t="str">
        <f t="shared" si="100"/>
        <v/>
      </c>
      <c r="CE73" s="37" t="str">
        <f t="shared" si="101"/>
        <v/>
      </c>
      <c r="CF73" s="37" t="str">
        <f t="shared" si="102"/>
        <v/>
      </c>
      <c r="CG73" s="37" t="str">
        <f t="shared" si="103"/>
        <v/>
      </c>
      <c r="CH73" s="37" t="str">
        <f t="shared" si="104"/>
        <v/>
      </c>
      <c r="CI73" s="37" t="str">
        <f t="shared" si="105"/>
        <v/>
      </c>
    </row>
    <row r="74" spans="1:87" ht="12.75">
      <c r="A74" s="16"/>
      <c r="B74" s="14" t="str">
        <f>'Gene Table'!D73</f>
        <v>MIMAT0002811</v>
      </c>
      <c r="C74" s="14" t="s">
        <v>289</v>
      </c>
      <c r="D74" s="15" t="str">
        <f>IF(SUM('Test Sample Data'!D$3:D$98)&gt;10,IF(AND(ISNUMBER('Test Sample Data'!D73),'Test Sample Data'!D73&lt;$B$1,'Test Sample Data'!D73&gt;0),'Test Sample Data'!D73,$B$1),"")</f>
        <v/>
      </c>
      <c r="E74" s="15" t="str">
        <f>IF(SUM('Test Sample Data'!E$3:E$98)&gt;10,IF(AND(ISNUMBER('Test Sample Data'!E73),'Test Sample Data'!E73&lt;$B$1,'Test Sample Data'!E73&gt;0),'Test Sample Data'!E73,$B$1),"")</f>
        <v/>
      </c>
      <c r="F74" s="15" t="str">
        <f>IF(SUM('Test Sample Data'!F$3:F$98)&gt;10,IF(AND(ISNUMBER('Test Sample Data'!F73),'Test Sample Data'!F73&lt;$B$1,'Test Sample Data'!F73&gt;0),'Test Sample Data'!F73,$B$1),"")</f>
        <v/>
      </c>
      <c r="G74" s="15" t="str">
        <f>IF(SUM('Test Sample Data'!G$3:G$98)&gt;10,IF(AND(ISNUMBER('Test Sample Data'!G73),'Test Sample Data'!G73&lt;$B$1,'Test Sample Data'!G73&gt;0),'Test Sample Data'!G73,$B$1),"")</f>
        <v/>
      </c>
      <c r="H74" s="15" t="str">
        <f>IF(SUM('Test Sample Data'!H$3:H$98)&gt;10,IF(AND(ISNUMBER('Test Sample Data'!H73),'Test Sample Data'!H73&lt;$B$1,'Test Sample Data'!H73&gt;0),'Test Sample Data'!H73,$B$1),"")</f>
        <v/>
      </c>
      <c r="I74" s="15" t="str">
        <f>IF(SUM('Test Sample Data'!I$3:I$98)&gt;10,IF(AND(ISNUMBER('Test Sample Data'!I73),'Test Sample Data'!I73&lt;$B$1,'Test Sample Data'!I73&gt;0),'Test Sample Data'!I73,$B$1),"")</f>
        <v/>
      </c>
      <c r="J74" s="15" t="str">
        <f>IF(SUM('Test Sample Data'!J$3:J$98)&gt;10,IF(AND(ISNUMBER('Test Sample Data'!J73),'Test Sample Data'!J73&lt;$B$1,'Test Sample Data'!J73&gt;0),'Test Sample Data'!J73,$B$1),"")</f>
        <v/>
      </c>
      <c r="K74" s="15" t="str">
        <f>IF(SUM('Test Sample Data'!K$3:K$98)&gt;10,IF(AND(ISNUMBER('Test Sample Data'!K73),'Test Sample Data'!K73&lt;$B$1,'Test Sample Data'!K73&gt;0),'Test Sample Data'!K73,$B$1),"")</f>
        <v/>
      </c>
      <c r="L74" s="15" t="str">
        <f>IF(SUM('Test Sample Data'!L$3:L$98)&gt;10,IF(AND(ISNUMBER('Test Sample Data'!L73),'Test Sample Data'!L73&lt;$B$1,'Test Sample Data'!L73&gt;0),'Test Sample Data'!L73,$B$1),"")</f>
        <v/>
      </c>
      <c r="M74" s="15" t="str">
        <f>IF(SUM('Test Sample Data'!M$3:M$98)&gt;10,IF(AND(ISNUMBER('Test Sample Data'!M73),'Test Sample Data'!M73&lt;$B$1,'Test Sample Data'!M73&gt;0),'Test Sample Data'!M73,$B$1),"")</f>
        <v/>
      </c>
      <c r="N74" s="15" t="str">
        <f>'Gene Table'!D73</f>
        <v>MIMAT0002811</v>
      </c>
      <c r="O74" s="14" t="s">
        <v>289</v>
      </c>
      <c r="P74" s="15" t="str">
        <f>IF(SUM('Control Sample Data'!D$3:D$98)&gt;10,IF(AND(ISNUMBER('Control Sample Data'!D73),'Control Sample Data'!D73&lt;$B$1,'Control Sample Data'!D73&gt;0),'Control Sample Data'!D73,$B$1),"")</f>
        <v/>
      </c>
      <c r="Q74" s="15" t="str">
        <f>IF(SUM('Control Sample Data'!E$3:E$98)&gt;10,IF(AND(ISNUMBER('Control Sample Data'!E73),'Control Sample Data'!E73&lt;$B$1,'Control Sample Data'!E73&gt;0),'Control Sample Data'!E73,$B$1),"")</f>
        <v/>
      </c>
      <c r="R74" s="15" t="str">
        <f>IF(SUM('Control Sample Data'!F$3:F$98)&gt;10,IF(AND(ISNUMBER('Control Sample Data'!F73),'Control Sample Data'!F73&lt;$B$1,'Control Sample Data'!F73&gt;0),'Control Sample Data'!F73,$B$1),"")</f>
        <v/>
      </c>
      <c r="S74" s="15" t="str">
        <f>IF(SUM('Control Sample Data'!G$3:G$98)&gt;10,IF(AND(ISNUMBER('Control Sample Data'!G73),'Control Sample Data'!G73&lt;$B$1,'Control Sample Data'!G73&gt;0),'Control Sample Data'!G73,$B$1),"")</f>
        <v/>
      </c>
      <c r="T74" s="15" t="str">
        <f>IF(SUM('Control Sample Data'!H$3:H$98)&gt;10,IF(AND(ISNUMBER('Control Sample Data'!H73),'Control Sample Data'!H73&lt;$B$1,'Control Sample Data'!H73&gt;0),'Control Sample Data'!H73,$B$1),"")</f>
        <v/>
      </c>
      <c r="U74" s="15" t="str">
        <f>IF(SUM('Control Sample Data'!I$3:I$98)&gt;10,IF(AND(ISNUMBER('Control Sample Data'!I73),'Control Sample Data'!I73&lt;$B$1,'Control Sample Data'!I73&gt;0),'Control Sample Data'!I73,$B$1),"")</f>
        <v/>
      </c>
      <c r="V74" s="15" t="str">
        <f>IF(SUM('Control Sample Data'!J$3:J$98)&gt;10,IF(AND(ISNUMBER('Control Sample Data'!J73),'Control Sample Data'!J73&lt;$B$1,'Control Sample Data'!J73&gt;0),'Control Sample Data'!J73,$B$1),"")</f>
        <v/>
      </c>
      <c r="W74" s="15" t="str">
        <f>IF(SUM('Control Sample Data'!K$3:K$98)&gt;10,IF(AND(ISNUMBER('Control Sample Data'!K73),'Control Sample Data'!K73&lt;$B$1,'Control Sample Data'!K73&gt;0),'Control Sample Data'!K73,$B$1),"")</f>
        <v/>
      </c>
      <c r="X74" s="15" t="str">
        <f>IF(SUM('Control Sample Data'!L$3:L$98)&gt;10,IF(AND(ISNUMBER('Control Sample Data'!L73),'Control Sample Data'!L73&lt;$B$1,'Control Sample Data'!L73&gt;0),'Control Sample Data'!L73,$B$1),"")</f>
        <v/>
      </c>
      <c r="Y74" s="15" t="str">
        <f>IF(SUM('Control Sample Data'!M$3:M$98)&gt;10,IF(AND(ISNUMBER('Control Sample Data'!M73),'Control Sample Data'!M73&lt;$B$1,'Control Sample Data'!M73&gt;0),'Control Sample Data'!M73,$B$1),"")</f>
        <v/>
      </c>
      <c r="AT74" s="34" t="str">
        <f t="shared" si="64"/>
        <v/>
      </c>
      <c r="AU74" s="34" t="str">
        <f t="shared" si="65"/>
        <v/>
      </c>
      <c r="AV74" s="34" t="str">
        <f t="shared" si="66"/>
        <v/>
      </c>
      <c r="AW74" s="34" t="str">
        <f t="shared" si="67"/>
        <v/>
      </c>
      <c r="AX74" s="34" t="str">
        <f t="shared" si="68"/>
        <v/>
      </c>
      <c r="AY74" s="34" t="str">
        <f t="shared" si="69"/>
        <v/>
      </c>
      <c r="AZ74" s="34" t="str">
        <f t="shared" si="70"/>
        <v/>
      </c>
      <c r="BA74" s="34" t="str">
        <f t="shared" si="71"/>
        <v/>
      </c>
      <c r="BB74" s="34" t="str">
        <f t="shared" si="72"/>
        <v/>
      </c>
      <c r="BC74" s="34" t="str">
        <f t="shared" si="73"/>
        <v/>
      </c>
      <c r="BD74" s="34" t="str">
        <f t="shared" si="74"/>
        <v/>
      </c>
      <c r="BE74" s="34" t="str">
        <f t="shared" si="75"/>
        <v/>
      </c>
      <c r="BF74" s="34" t="str">
        <f t="shared" si="76"/>
        <v/>
      </c>
      <c r="BG74" s="34" t="str">
        <f t="shared" si="77"/>
        <v/>
      </c>
      <c r="BH74" s="34" t="str">
        <f t="shared" si="78"/>
        <v/>
      </c>
      <c r="BI74" s="34" t="str">
        <f t="shared" si="79"/>
        <v/>
      </c>
      <c r="BJ74" s="34" t="str">
        <f t="shared" si="80"/>
        <v/>
      </c>
      <c r="BK74" s="34" t="str">
        <f t="shared" si="81"/>
        <v/>
      </c>
      <c r="BL74" s="34" t="str">
        <f t="shared" si="82"/>
        <v/>
      </c>
      <c r="BM74" s="34" t="str">
        <f t="shared" si="83"/>
        <v/>
      </c>
      <c r="BN74" s="36" t="e">
        <f t="shared" si="84"/>
        <v>#DIV/0!</v>
      </c>
      <c r="BO74" s="36" t="e">
        <f t="shared" si="85"/>
        <v>#DIV/0!</v>
      </c>
      <c r="BP74" s="37" t="str">
        <f t="shared" si="86"/>
        <v/>
      </c>
      <c r="BQ74" s="37" t="str">
        <f t="shared" si="87"/>
        <v/>
      </c>
      <c r="BR74" s="37" t="str">
        <f t="shared" si="88"/>
        <v/>
      </c>
      <c r="BS74" s="37" t="str">
        <f t="shared" si="89"/>
        <v/>
      </c>
      <c r="BT74" s="37" t="str">
        <f t="shared" si="90"/>
        <v/>
      </c>
      <c r="BU74" s="37" t="str">
        <f t="shared" si="91"/>
        <v/>
      </c>
      <c r="BV74" s="37" t="str">
        <f t="shared" si="92"/>
        <v/>
      </c>
      <c r="BW74" s="37" t="str">
        <f t="shared" si="93"/>
        <v/>
      </c>
      <c r="BX74" s="37" t="str">
        <f t="shared" si="94"/>
        <v/>
      </c>
      <c r="BY74" s="37" t="str">
        <f t="shared" si="95"/>
        <v/>
      </c>
      <c r="BZ74" s="37" t="str">
        <f t="shared" si="96"/>
        <v/>
      </c>
      <c r="CA74" s="37" t="str">
        <f t="shared" si="97"/>
        <v/>
      </c>
      <c r="CB74" s="37" t="str">
        <f t="shared" si="98"/>
        <v/>
      </c>
      <c r="CC74" s="37" t="str">
        <f t="shared" si="99"/>
        <v/>
      </c>
      <c r="CD74" s="37" t="str">
        <f t="shared" si="100"/>
        <v/>
      </c>
      <c r="CE74" s="37" t="str">
        <f t="shared" si="101"/>
        <v/>
      </c>
      <c r="CF74" s="37" t="str">
        <f t="shared" si="102"/>
        <v/>
      </c>
      <c r="CG74" s="37" t="str">
        <f t="shared" si="103"/>
        <v/>
      </c>
      <c r="CH74" s="37" t="str">
        <f t="shared" si="104"/>
        <v/>
      </c>
      <c r="CI74" s="37" t="str">
        <f t="shared" si="105"/>
        <v/>
      </c>
    </row>
    <row r="75" spans="1:87" ht="12.75">
      <c r="A75" s="16"/>
      <c r="B75" s="14" t="str">
        <f>'Gene Table'!D74</f>
        <v>MIMAT0002821</v>
      </c>
      <c r="C75" s="14" t="s">
        <v>293</v>
      </c>
      <c r="D75" s="15" t="str">
        <f>IF(SUM('Test Sample Data'!D$3:D$98)&gt;10,IF(AND(ISNUMBER('Test Sample Data'!D74),'Test Sample Data'!D74&lt;$B$1,'Test Sample Data'!D74&gt;0),'Test Sample Data'!D74,$B$1),"")</f>
        <v/>
      </c>
      <c r="E75" s="15" t="str">
        <f>IF(SUM('Test Sample Data'!E$3:E$98)&gt;10,IF(AND(ISNUMBER('Test Sample Data'!E74),'Test Sample Data'!E74&lt;$B$1,'Test Sample Data'!E74&gt;0),'Test Sample Data'!E74,$B$1),"")</f>
        <v/>
      </c>
      <c r="F75" s="15" t="str">
        <f>IF(SUM('Test Sample Data'!F$3:F$98)&gt;10,IF(AND(ISNUMBER('Test Sample Data'!F74),'Test Sample Data'!F74&lt;$B$1,'Test Sample Data'!F74&gt;0),'Test Sample Data'!F74,$B$1),"")</f>
        <v/>
      </c>
      <c r="G75" s="15" t="str">
        <f>IF(SUM('Test Sample Data'!G$3:G$98)&gt;10,IF(AND(ISNUMBER('Test Sample Data'!G74),'Test Sample Data'!G74&lt;$B$1,'Test Sample Data'!G74&gt;0),'Test Sample Data'!G74,$B$1),"")</f>
        <v/>
      </c>
      <c r="H75" s="15" t="str">
        <f>IF(SUM('Test Sample Data'!H$3:H$98)&gt;10,IF(AND(ISNUMBER('Test Sample Data'!H74),'Test Sample Data'!H74&lt;$B$1,'Test Sample Data'!H74&gt;0),'Test Sample Data'!H74,$B$1),"")</f>
        <v/>
      </c>
      <c r="I75" s="15" t="str">
        <f>IF(SUM('Test Sample Data'!I$3:I$98)&gt;10,IF(AND(ISNUMBER('Test Sample Data'!I74),'Test Sample Data'!I74&lt;$B$1,'Test Sample Data'!I74&gt;0),'Test Sample Data'!I74,$B$1),"")</f>
        <v/>
      </c>
      <c r="J75" s="15" t="str">
        <f>IF(SUM('Test Sample Data'!J$3:J$98)&gt;10,IF(AND(ISNUMBER('Test Sample Data'!J74),'Test Sample Data'!J74&lt;$B$1,'Test Sample Data'!J74&gt;0),'Test Sample Data'!J74,$B$1),"")</f>
        <v/>
      </c>
      <c r="K75" s="15" t="str">
        <f>IF(SUM('Test Sample Data'!K$3:K$98)&gt;10,IF(AND(ISNUMBER('Test Sample Data'!K74),'Test Sample Data'!K74&lt;$B$1,'Test Sample Data'!K74&gt;0),'Test Sample Data'!K74,$B$1),"")</f>
        <v/>
      </c>
      <c r="L75" s="15" t="str">
        <f>IF(SUM('Test Sample Data'!L$3:L$98)&gt;10,IF(AND(ISNUMBER('Test Sample Data'!L74),'Test Sample Data'!L74&lt;$B$1,'Test Sample Data'!L74&gt;0),'Test Sample Data'!L74,$B$1),"")</f>
        <v/>
      </c>
      <c r="M75" s="15" t="str">
        <f>IF(SUM('Test Sample Data'!M$3:M$98)&gt;10,IF(AND(ISNUMBER('Test Sample Data'!M74),'Test Sample Data'!M74&lt;$B$1,'Test Sample Data'!M74&gt;0),'Test Sample Data'!M74,$B$1),"")</f>
        <v/>
      </c>
      <c r="N75" s="15" t="str">
        <f>'Gene Table'!D74</f>
        <v>MIMAT0002821</v>
      </c>
      <c r="O75" s="14" t="s">
        <v>293</v>
      </c>
      <c r="P75" s="15" t="str">
        <f>IF(SUM('Control Sample Data'!D$3:D$98)&gt;10,IF(AND(ISNUMBER('Control Sample Data'!D74),'Control Sample Data'!D74&lt;$B$1,'Control Sample Data'!D74&gt;0),'Control Sample Data'!D74,$B$1),"")</f>
        <v/>
      </c>
      <c r="Q75" s="15" t="str">
        <f>IF(SUM('Control Sample Data'!E$3:E$98)&gt;10,IF(AND(ISNUMBER('Control Sample Data'!E74),'Control Sample Data'!E74&lt;$B$1,'Control Sample Data'!E74&gt;0),'Control Sample Data'!E74,$B$1),"")</f>
        <v/>
      </c>
      <c r="R75" s="15" t="str">
        <f>IF(SUM('Control Sample Data'!F$3:F$98)&gt;10,IF(AND(ISNUMBER('Control Sample Data'!F74),'Control Sample Data'!F74&lt;$B$1,'Control Sample Data'!F74&gt;0),'Control Sample Data'!F74,$B$1),"")</f>
        <v/>
      </c>
      <c r="S75" s="15" t="str">
        <f>IF(SUM('Control Sample Data'!G$3:G$98)&gt;10,IF(AND(ISNUMBER('Control Sample Data'!G74),'Control Sample Data'!G74&lt;$B$1,'Control Sample Data'!G74&gt;0),'Control Sample Data'!G74,$B$1),"")</f>
        <v/>
      </c>
      <c r="T75" s="15" t="str">
        <f>IF(SUM('Control Sample Data'!H$3:H$98)&gt;10,IF(AND(ISNUMBER('Control Sample Data'!H74),'Control Sample Data'!H74&lt;$B$1,'Control Sample Data'!H74&gt;0),'Control Sample Data'!H74,$B$1),"")</f>
        <v/>
      </c>
      <c r="U75" s="15" t="str">
        <f>IF(SUM('Control Sample Data'!I$3:I$98)&gt;10,IF(AND(ISNUMBER('Control Sample Data'!I74),'Control Sample Data'!I74&lt;$B$1,'Control Sample Data'!I74&gt;0),'Control Sample Data'!I74,$B$1),"")</f>
        <v/>
      </c>
      <c r="V75" s="15" t="str">
        <f>IF(SUM('Control Sample Data'!J$3:J$98)&gt;10,IF(AND(ISNUMBER('Control Sample Data'!J74),'Control Sample Data'!J74&lt;$B$1,'Control Sample Data'!J74&gt;0),'Control Sample Data'!J74,$B$1),"")</f>
        <v/>
      </c>
      <c r="W75" s="15" t="str">
        <f>IF(SUM('Control Sample Data'!K$3:K$98)&gt;10,IF(AND(ISNUMBER('Control Sample Data'!K74),'Control Sample Data'!K74&lt;$B$1,'Control Sample Data'!K74&gt;0),'Control Sample Data'!K74,$B$1),"")</f>
        <v/>
      </c>
      <c r="X75" s="15" t="str">
        <f>IF(SUM('Control Sample Data'!L$3:L$98)&gt;10,IF(AND(ISNUMBER('Control Sample Data'!L74),'Control Sample Data'!L74&lt;$B$1,'Control Sample Data'!L74&gt;0),'Control Sample Data'!L74,$B$1),"")</f>
        <v/>
      </c>
      <c r="Y75" s="15" t="str">
        <f>IF(SUM('Control Sample Data'!M$3:M$98)&gt;10,IF(AND(ISNUMBER('Control Sample Data'!M74),'Control Sample Data'!M74&lt;$B$1,'Control Sample Data'!M74&gt;0),'Control Sample Data'!M74,$B$1),"")</f>
        <v/>
      </c>
      <c r="AT75" s="34" t="str">
        <f t="shared" si="64"/>
        <v/>
      </c>
      <c r="AU75" s="34" t="str">
        <f t="shared" si="65"/>
        <v/>
      </c>
      <c r="AV75" s="34" t="str">
        <f t="shared" si="66"/>
        <v/>
      </c>
      <c r="AW75" s="34" t="str">
        <f t="shared" si="67"/>
        <v/>
      </c>
      <c r="AX75" s="34" t="str">
        <f t="shared" si="68"/>
        <v/>
      </c>
      <c r="AY75" s="34" t="str">
        <f t="shared" si="69"/>
        <v/>
      </c>
      <c r="AZ75" s="34" t="str">
        <f t="shared" si="70"/>
        <v/>
      </c>
      <c r="BA75" s="34" t="str">
        <f t="shared" si="71"/>
        <v/>
      </c>
      <c r="BB75" s="34" t="str">
        <f t="shared" si="72"/>
        <v/>
      </c>
      <c r="BC75" s="34" t="str">
        <f t="shared" si="73"/>
        <v/>
      </c>
      <c r="BD75" s="34" t="str">
        <f t="shared" si="74"/>
        <v/>
      </c>
      <c r="BE75" s="34" t="str">
        <f t="shared" si="75"/>
        <v/>
      </c>
      <c r="BF75" s="34" t="str">
        <f t="shared" si="76"/>
        <v/>
      </c>
      <c r="BG75" s="34" t="str">
        <f t="shared" si="77"/>
        <v/>
      </c>
      <c r="BH75" s="34" t="str">
        <f t="shared" si="78"/>
        <v/>
      </c>
      <c r="BI75" s="34" t="str">
        <f t="shared" si="79"/>
        <v/>
      </c>
      <c r="BJ75" s="34" t="str">
        <f t="shared" si="80"/>
        <v/>
      </c>
      <c r="BK75" s="34" t="str">
        <f t="shared" si="81"/>
        <v/>
      </c>
      <c r="BL75" s="34" t="str">
        <f t="shared" si="82"/>
        <v/>
      </c>
      <c r="BM75" s="34" t="str">
        <f t="shared" si="83"/>
        <v/>
      </c>
      <c r="BN75" s="36" t="e">
        <f t="shared" si="84"/>
        <v>#DIV/0!</v>
      </c>
      <c r="BO75" s="36" t="e">
        <f t="shared" si="85"/>
        <v>#DIV/0!</v>
      </c>
      <c r="BP75" s="37" t="str">
        <f t="shared" si="86"/>
        <v/>
      </c>
      <c r="BQ75" s="37" t="str">
        <f t="shared" si="87"/>
        <v/>
      </c>
      <c r="BR75" s="37" t="str">
        <f t="shared" si="88"/>
        <v/>
      </c>
      <c r="BS75" s="37" t="str">
        <f t="shared" si="89"/>
        <v/>
      </c>
      <c r="BT75" s="37" t="str">
        <f t="shared" si="90"/>
        <v/>
      </c>
      <c r="BU75" s="37" t="str">
        <f t="shared" si="91"/>
        <v/>
      </c>
      <c r="BV75" s="37" t="str">
        <f t="shared" si="92"/>
        <v/>
      </c>
      <c r="BW75" s="37" t="str">
        <f t="shared" si="93"/>
        <v/>
      </c>
      <c r="BX75" s="37" t="str">
        <f t="shared" si="94"/>
        <v/>
      </c>
      <c r="BY75" s="37" t="str">
        <f t="shared" si="95"/>
        <v/>
      </c>
      <c r="BZ75" s="37" t="str">
        <f t="shared" si="96"/>
        <v/>
      </c>
      <c r="CA75" s="37" t="str">
        <f t="shared" si="97"/>
        <v/>
      </c>
      <c r="CB75" s="37" t="str">
        <f t="shared" si="98"/>
        <v/>
      </c>
      <c r="CC75" s="37" t="str">
        <f t="shared" si="99"/>
        <v/>
      </c>
      <c r="CD75" s="37" t="str">
        <f t="shared" si="100"/>
        <v/>
      </c>
      <c r="CE75" s="37" t="str">
        <f t="shared" si="101"/>
        <v/>
      </c>
      <c r="CF75" s="37" t="str">
        <f t="shared" si="102"/>
        <v/>
      </c>
      <c r="CG75" s="37" t="str">
        <f t="shared" si="103"/>
        <v/>
      </c>
      <c r="CH75" s="37" t="str">
        <f t="shared" si="104"/>
        <v/>
      </c>
      <c r="CI75" s="37" t="str">
        <f t="shared" si="105"/>
        <v/>
      </c>
    </row>
    <row r="76" spans="1:87" ht="12.75">
      <c r="A76" s="16"/>
      <c r="B76" s="14" t="str">
        <f>'Gene Table'!D75</f>
        <v>MIMAT0000271</v>
      </c>
      <c r="C76" s="14" t="s">
        <v>297</v>
      </c>
      <c r="D76" s="15" t="str">
        <f>IF(SUM('Test Sample Data'!D$3:D$98)&gt;10,IF(AND(ISNUMBER('Test Sample Data'!D75),'Test Sample Data'!D75&lt;$B$1,'Test Sample Data'!D75&gt;0),'Test Sample Data'!D75,$B$1),"")</f>
        <v/>
      </c>
      <c r="E76" s="15" t="str">
        <f>IF(SUM('Test Sample Data'!E$3:E$98)&gt;10,IF(AND(ISNUMBER('Test Sample Data'!E75),'Test Sample Data'!E75&lt;$B$1,'Test Sample Data'!E75&gt;0),'Test Sample Data'!E75,$B$1),"")</f>
        <v/>
      </c>
      <c r="F76" s="15" t="str">
        <f>IF(SUM('Test Sample Data'!F$3:F$98)&gt;10,IF(AND(ISNUMBER('Test Sample Data'!F75),'Test Sample Data'!F75&lt;$B$1,'Test Sample Data'!F75&gt;0),'Test Sample Data'!F75,$B$1),"")</f>
        <v/>
      </c>
      <c r="G76" s="15" t="str">
        <f>IF(SUM('Test Sample Data'!G$3:G$98)&gt;10,IF(AND(ISNUMBER('Test Sample Data'!G75),'Test Sample Data'!G75&lt;$B$1,'Test Sample Data'!G75&gt;0),'Test Sample Data'!G75,$B$1),"")</f>
        <v/>
      </c>
      <c r="H76" s="15" t="str">
        <f>IF(SUM('Test Sample Data'!H$3:H$98)&gt;10,IF(AND(ISNUMBER('Test Sample Data'!H75),'Test Sample Data'!H75&lt;$B$1,'Test Sample Data'!H75&gt;0),'Test Sample Data'!H75,$B$1),"")</f>
        <v/>
      </c>
      <c r="I76" s="15" t="str">
        <f>IF(SUM('Test Sample Data'!I$3:I$98)&gt;10,IF(AND(ISNUMBER('Test Sample Data'!I75),'Test Sample Data'!I75&lt;$B$1,'Test Sample Data'!I75&gt;0),'Test Sample Data'!I75,$B$1),"")</f>
        <v/>
      </c>
      <c r="J76" s="15" t="str">
        <f>IF(SUM('Test Sample Data'!J$3:J$98)&gt;10,IF(AND(ISNUMBER('Test Sample Data'!J75),'Test Sample Data'!J75&lt;$B$1,'Test Sample Data'!J75&gt;0),'Test Sample Data'!J75,$B$1),"")</f>
        <v/>
      </c>
      <c r="K76" s="15" t="str">
        <f>IF(SUM('Test Sample Data'!K$3:K$98)&gt;10,IF(AND(ISNUMBER('Test Sample Data'!K75),'Test Sample Data'!K75&lt;$B$1,'Test Sample Data'!K75&gt;0),'Test Sample Data'!K75,$B$1),"")</f>
        <v/>
      </c>
      <c r="L76" s="15" t="str">
        <f>IF(SUM('Test Sample Data'!L$3:L$98)&gt;10,IF(AND(ISNUMBER('Test Sample Data'!L75),'Test Sample Data'!L75&lt;$B$1,'Test Sample Data'!L75&gt;0),'Test Sample Data'!L75,$B$1),"")</f>
        <v/>
      </c>
      <c r="M76" s="15" t="str">
        <f>IF(SUM('Test Sample Data'!M$3:M$98)&gt;10,IF(AND(ISNUMBER('Test Sample Data'!M75),'Test Sample Data'!M75&lt;$B$1,'Test Sample Data'!M75&gt;0),'Test Sample Data'!M75,$B$1),"")</f>
        <v/>
      </c>
      <c r="N76" s="15" t="str">
        <f>'Gene Table'!D75</f>
        <v>MIMAT0000271</v>
      </c>
      <c r="O76" s="14" t="s">
        <v>297</v>
      </c>
      <c r="P76" s="15" t="str">
        <f>IF(SUM('Control Sample Data'!D$3:D$98)&gt;10,IF(AND(ISNUMBER('Control Sample Data'!D75),'Control Sample Data'!D75&lt;$B$1,'Control Sample Data'!D75&gt;0),'Control Sample Data'!D75,$B$1),"")</f>
        <v/>
      </c>
      <c r="Q76" s="15" t="str">
        <f>IF(SUM('Control Sample Data'!E$3:E$98)&gt;10,IF(AND(ISNUMBER('Control Sample Data'!E75),'Control Sample Data'!E75&lt;$B$1,'Control Sample Data'!E75&gt;0),'Control Sample Data'!E75,$B$1),"")</f>
        <v/>
      </c>
      <c r="R76" s="15" t="str">
        <f>IF(SUM('Control Sample Data'!F$3:F$98)&gt;10,IF(AND(ISNUMBER('Control Sample Data'!F75),'Control Sample Data'!F75&lt;$B$1,'Control Sample Data'!F75&gt;0),'Control Sample Data'!F75,$B$1),"")</f>
        <v/>
      </c>
      <c r="S76" s="15" t="str">
        <f>IF(SUM('Control Sample Data'!G$3:G$98)&gt;10,IF(AND(ISNUMBER('Control Sample Data'!G75),'Control Sample Data'!G75&lt;$B$1,'Control Sample Data'!G75&gt;0),'Control Sample Data'!G75,$B$1),"")</f>
        <v/>
      </c>
      <c r="T76" s="15" t="str">
        <f>IF(SUM('Control Sample Data'!H$3:H$98)&gt;10,IF(AND(ISNUMBER('Control Sample Data'!H75),'Control Sample Data'!H75&lt;$B$1,'Control Sample Data'!H75&gt;0),'Control Sample Data'!H75,$B$1),"")</f>
        <v/>
      </c>
      <c r="U76" s="15" t="str">
        <f>IF(SUM('Control Sample Data'!I$3:I$98)&gt;10,IF(AND(ISNUMBER('Control Sample Data'!I75),'Control Sample Data'!I75&lt;$B$1,'Control Sample Data'!I75&gt;0),'Control Sample Data'!I75,$B$1),"")</f>
        <v/>
      </c>
      <c r="V76" s="15" t="str">
        <f>IF(SUM('Control Sample Data'!J$3:J$98)&gt;10,IF(AND(ISNUMBER('Control Sample Data'!J75),'Control Sample Data'!J75&lt;$B$1,'Control Sample Data'!J75&gt;0),'Control Sample Data'!J75,$B$1),"")</f>
        <v/>
      </c>
      <c r="W76" s="15" t="str">
        <f>IF(SUM('Control Sample Data'!K$3:K$98)&gt;10,IF(AND(ISNUMBER('Control Sample Data'!K75),'Control Sample Data'!K75&lt;$B$1,'Control Sample Data'!K75&gt;0),'Control Sample Data'!K75,$B$1),"")</f>
        <v/>
      </c>
      <c r="X76" s="15" t="str">
        <f>IF(SUM('Control Sample Data'!L$3:L$98)&gt;10,IF(AND(ISNUMBER('Control Sample Data'!L75),'Control Sample Data'!L75&lt;$B$1,'Control Sample Data'!L75&gt;0),'Control Sample Data'!L75,$B$1),"")</f>
        <v/>
      </c>
      <c r="Y76" s="15" t="str">
        <f>IF(SUM('Control Sample Data'!M$3:M$98)&gt;10,IF(AND(ISNUMBER('Control Sample Data'!M75),'Control Sample Data'!M75&lt;$B$1,'Control Sample Data'!M75&gt;0),'Control Sample Data'!M75,$B$1),"")</f>
        <v/>
      </c>
      <c r="AT76" s="34" t="str">
        <f t="shared" si="64"/>
        <v/>
      </c>
      <c r="AU76" s="34" t="str">
        <f t="shared" si="65"/>
        <v/>
      </c>
      <c r="AV76" s="34" t="str">
        <f t="shared" si="66"/>
        <v/>
      </c>
      <c r="AW76" s="34" t="str">
        <f t="shared" si="67"/>
        <v/>
      </c>
      <c r="AX76" s="34" t="str">
        <f t="shared" si="68"/>
        <v/>
      </c>
      <c r="AY76" s="34" t="str">
        <f t="shared" si="69"/>
        <v/>
      </c>
      <c r="AZ76" s="34" t="str">
        <f t="shared" si="70"/>
        <v/>
      </c>
      <c r="BA76" s="34" t="str">
        <f t="shared" si="71"/>
        <v/>
      </c>
      <c r="BB76" s="34" t="str">
        <f t="shared" si="72"/>
        <v/>
      </c>
      <c r="BC76" s="34" t="str">
        <f t="shared" si="73"/>
        <v/>
      </c>
      <c r="BD76" s="34" t="str">
        <f t="shared" si="74"/>
        <v/>
      </c>
      <c r="BE76" s="34" t="str">
        <f t="shared" si="75"/>
        <v/>
      </c>
      <c r="BF76" s="34" t="str">
        <f t="shared" si="76"/>
        <v/>
      </c>
      <c r="BG76" s="34" t="str">
        <f t="shared" si="77"/>
        <v/>
      </c>
      <c r="BH76" s="34" t="str">
        <f t="shared" si="78"/>
        <v/>
      </c>
      <c r="BI76" s="34" t="str">
        <f t="shared" si="79"/>
        <v/>
      </c>
      <c r="BJ76" s="34" t="str">
        <f t="shared" si="80"/>
        <v/>
      </c>
      <c r="BK76" s="34" t="str">
        <f t="shared" si="81"/>
        <v/>
      </c>
      <c r="BL76" s="34" t="str">
        <f t="shared" si="82"/>
        <v/>
      </c>
      <c r="BM76" s="34" t="str">
        <f t="shared" si="83"/>
        <v/>
      </c>
      <c r="BN76" s="36" t="e">
        <f t="shared" si="84"/>
        <v>#DIV/0!</v>
      </c>
      <c r="BO76" s="36" t="e">
        <f t="shared" si="85"/>
        <v>#DIV/0!</v>
      </c>
      <c r="BP76" s="37" t="str">
        <f t="shared" si="86"/>
        <v/>
      </c>
      <c r="BQ76" s="37" t="str">
        <f t="shared" si="87"/>
        <v/>
      </c>
      <c r="BR76" s="37" t="str">
        <f t="shared" si="88"/>
        <v/>
      </c>
      <c r="BS76" s="37" t="str">
        <f t="shared" si="89"/>
        <v/>
      </c>
      <c r="BT76" s="37" t="str">
        <f t="shared" si="90"/>
        <v/>
      </c>
      <c r="BU76" s="37" t="str">
        <f t="shared" si="91"/>
        <v/>
      </c>
      <c r="BV76" s="37" t="str">
        <f t="shared" si="92"/>
        <v/>
      </c>
      <c r="BW76" s="37" t="str">
        <f t="shared" si="93"/>
        <v/>
      </c>
      <c r="BX76" s="37" t="str">
        <f t="shared" si="94"/>
        <v/>
      </c>
      <c r="BY76" s="37" t="str">
        <f t="shared" si="95"/>
        <v/>
      </c>
      <c r="BZ76" s="37" t="str">
        <f t="shared" si="96"/>
        <v/>
      </c>
      <c r="CA76" s="37" t="str">
        <f t="shared" si="97"/>
        <v/>
      </c>
      <c r="CB76" s="37" t="str">
        <f t="shared" si="98"/>
        <v/>
      </c>
      <c r="CC76" s="37" t="str">
        <f t="shared" si="99"/>
        <v/>
      </c>
      <c r="CD76" s="37" t="str">
        <f t="shared" si="100"/>
        <v/>
      </c>
      <c r="CE76" s="37" t="str">
        <f t="shared" si="101"/>
        <v/>
      </c>
      <c r="CF76" s="37" t="str">
        <f t="shared" si="102"/>
        <v/>
      </c>
      <c r="CG76" s="37" t="str">
        <f t="shared" si="103"/>
        <v/>
      </c>
      <c r="CH76" s="37" t="str">
        <f t="shared" si="104"/>
        <v/>
      </c>
      <c r="CI76" s="37" t="str">
        <f t="shared" si="105"/>
        <v/>
      </c>
    </row>
    <row r="77" spans="1:87" ht="12.75">
      <c r="A77" s="16"/>
      <c r="B77" s="14" t="str">
        <f>'Gene Table'!D76</f>
        <v>MIMAT0004766</v>
      </c>
      <c r="C77" s="14" t="s">
        <v>301</v>
      </c>
      <c r="D77" s="15" t="str">
        <f>IF(SUM('Test Sample Data'!D$3:D$98)&gt;10,IF(AND(ISNUMBER('Test Sample Data'!D76),'Test Sample Data'!D76&lt;$B$1,'Test Sample Data'!D76&gt;0),'Test Sample Data'!D76,$B$1),"")</f>
        <v/>
      </c>
      <c r="E77" s="15" t="str">
        <f>IF(SUM('Test Sample Data'!E$3:E$98)&gt;10,IF(AND(ISNUMBER('Test Sample Data'!E76),'Test Sample Data'!E76&lt;$B$1,'Test Sample Data'!E76&gt;0),'Test Sample Data'!E76,$B$1),"")</f>
        <v/>
      </c>
      <c r="F77" s="15" t="str">
        <f>IF(SUM('Test Sample Data'!F$3:F$98)&gt;10,IF(AND(ISNUMBER('Test Sample Data'!F76),'Test Sample Data'!F76&lt;$B$1,'Test Sample Data'!F76&gt;0),'Test Sample Data'!F76,$B$1),"")</f>
        <v/>
      </c>
      <c r="G77" s="15" t="str">
        <f>IF(SUM('Test Sample Data'!G$3:G$98)&gt;10,IF(AND(ISNUMBER('Test Sample Data'!G76),'Test Sample Data'!G76&lt;$B$1,'Test Sample Data'!G76&gt;0),'Test Sample Data'!G76,$B$1),"")</f>
        <v/>
      </c>
      <c r="H77" s="15" t="str">
        <f>IF(SUM('Test Sample Data'!H$3:H$98)&gt;10,IF(AND(ISNUMBER('Test Sample Data'!H76),'Test Sample Data'!H76&lt;$B$1,'Test Sample Data'!H76&gt;0),'Test Sample Data'!H76,$B$1),"")</f>
        <v/>
      </c>
      <c r="I77" s="15" t="str">
        <f>IF(SUM('Test Sample Data'!I$3:I$98)&gt;10,IF(AND(ISNUMBER('Test Sample Data'!I76),'Test Sample Data'!I76&lt;$B$1,'Test Sample Data'!I76&gt;0),'Test Sample Data'!I76,$B$1),"")</f>
        <v/>
      </c>
      <c r="J77" s="15" t="str">
        <f>IF(SUM('Test Sample Data'!J$3:J$98)&gt;10,IF(AND(ISNUMBER('Test Sample Data'!J76),'Test Sample Data'!J76&lt;$B$1,'Test Sample Data'!J76&gt;0),'Test Sample Data'!J76,$B$1),"")</f>
        <v/>
      </c>
      <c r="K77" s="15" t="str">
        <f>IF(SUM('Test Sample Data'!K$3:K$98)&gt;10,IF(AND(ISNUMBER('Test Sample Data'!K76),'Test Sample Data'!K76&lt;$B$1,'Test Sample Data'!K76&gt;0),'Test Sample Data'!K76,$B$1),"")</f>
        <v/>
      </c>
      <c r="L77" s="15" t="str">
        <f>IF(SUM('Test Sample Data'!L$3:L$98)&gt;10,IF(AND(ISNUMBER('Test Sample Data'!L76),'Test Sample Data'!L76&lt;$B$1,'Test Sample Data'!L76&gt;0),'Test Sample Data'!L76,$B$1),"")</f>
        <v/>
      </c>
      <c r="M77" s="15" t="str">
        <f>IF(SUM('Test Sample Data'!M$3:M$98)&gt;10,IF(AND(ISNUMBER('Test Sample Data'!M76),'Test Sample Data'!M76&lt;$B$1,'Test Sample Data'!M76&gt;0),'Test Sample Data'!M76,$B$1),"")</f>
        <v/>
      </c>
      <c r="N77" s="15" t="str">
        <f>'Gene Table'!D76</f>
        <v>MIMAT0004766</v>
      </c>
      <c r="O77" s="14" t="s">
        <v>301</v>
      </c>
      <c r="P77" s="15" t="str">
        <f>IF(SUM('Control Sample Data'!D$3:D$98)&gt;10,IF(AND(ISNUMBER('Control Sample Data'!D76),'Control Sample Data'!D76&lt;$B$1,'Control Sample Data'!D76&gt;0),'Control Sample Data'!D76,$B$1),"")</f>
        <v/>
      </c>
      <c r="Q77" s="15" t="str">
        <f>IF(SUM('Control Sample Data'!E$3:E$98)&gt;10,IF(AND(ISNUMBER('Control Sample Data'!E76),'Control Sample Data'!E76&lt;$B$1,'Control Sample Data'!E76&gt;0),'Control Sample Data'!E76,$B$1),"")</f>
        <v/>
      </c>
      <c r="R77" s="15" t="str">
        <f>IF(SUM('Control Sample Data'!F$3:F$98)&gt;10,IF(AND(ISNUMBER('Control Sample Data'!F76),'Control Sample Data'!F76&lt;$B$1,'Control Sample Data'!F76&gt;0),'Control Sample Data'!F76,$B$1),"")</f>
        <v/>
      </c>
      <c r="S77" s="15" t="str">
        <f>IF(SUM('Control Sample Data'!G$3:G$98)&gt;10,IF(AND(ISNUMBER('Control Sample Data'!G76),'Control Sample Data'!G76&lt;$B$1,'Control Sample Data'!G76&gt;0),'Control Sample Data'!G76,$B$1),"")</f>
        <v/>
      </c>
      <c r="T77" s="15" t="str">
        <f>IF(SUM('Control Sample Data'!H$3:H$98)&gt;10,IF(AND(ISNUMBER('Control Sample Data'!H76),'Control Sample Data'!H76&lt;$B$1,'Control Sample Data'!H76&gt;0),'Control Sample Data'!H76,$B$1),"")</f>
        <v/>
      </c>
      <c r="U77" s="15" t="str">
        <f>IF(SUM('Control Sample Data'!I$3:I$98)&gt;10,IF(AND(ISNUMBER('Control Sample Data'!I76),'Control Sample Data'!I76&lt;$B$1,'Control Sample Data'!I76&gt;0),'Control Sample Data'!I76,$B$1),"")</f>
        <v/>
      </c>
      <c r="V77" s="15" t="str">
        <f>IF(SUM('Control Sample Data'!J$3:J$98)&gt;10,IF(AND(ISNUMBER('Control Sample Data'!J76),'Control Sample Data'!J76&lt;$B$1,'Control Sample Data'!J76&gt;0),'Control Sample Data'!J76,$B$1),"")</f>
        <v/>
      </c>
      <c r="W77" s="15" t="str">
        <f>IF(SUM('Control Sample Data'!K$3:K$98)&gt;10,IF(AND(ISNUMBER('Control Sample Data'!K76),'Control Sample Data'!K76&lt;$B$1,'Control Sample Data'!K76&gt;0),'Control Sample Data'!K76,$B$1),"")</f>
        <v/>
      </c>
      <c r="X77" s="15" t="str">
        <f>IF(SUM('Control Sample Data'!L$3:L$98)&gt;10,IF(AND(ISNUMBER('Control Sample Data'!L76),'Control Sample Data'!L76&lt;$B$1,'Control Sample Data'!L76&gt;0),'Control Sample Data'!L76,$B$1),"")</f>
        <v/>
      </c>
      <c r="Y77" s="15" t="str">
        <f>IF(SUM('Control Sample Data'!M$3:M$98)&gt;10,IF(AND(ISNUMBER('Control Sample Data'!M76),'Control Sample Data'!M76&lt;$B$1,'Control Sample Data'!M76&gt;0),'Control Sample Data'!M76,$B$1),"")</f>
        <v/>
      </c>
      <c r="AT77" s="34" t="str">
        <f t="shared" si="64"/>
        <v/>
      </c>
      <c r="AU77" s="34" t="str">
        <f t="shared" si="65"/>
        <v/>
      </c>
      <c r="AV77" s="34" t="str">
        <f t="shared" si="66"/>
        <v/>
      </c>
      <c r="AW77" s="34" t="str">
        <f t="shared" si="67"/>
        <v/>
      </c>
      <c r="AX77" s="34" t="str">
        <f t="shared" si="68"/>
        <v/>
      </c>
      <c r="AY77" s="34" t="str">
        <f t="shared" si="69"/>
        <v/>
      </c>
      <c r="AZ77" s="34" t="str">
        <f t="shared" si="70"/>
        <v/>
      </c>
      <c r="BA77" s="34" t="str">
        <f t="shared" si="71"/>
        <v/>
      </c>
      <c r="BB77" s="34" t="str">
        <f t="shared" si="72"/>
        <v/>
      </c>
      <c r="BC77" s="34" t="str">
        <f t="shared" si="73"/>
        <v/>
      </c>
      <c r="BD77" s="34" t="str">
        <f t="shared" si="74"/>
        <v/>
      </c>
      <c r="BE77" s="34" t="str">
        <f t="shared" si="75"/>
        <v/>
      </c>
      <c r="BF77" s="34" t="str">
        <f t="shared" si="76"/>
        <v/>
      </c>
      <c r="BG77" s="34" t="str">
        <f t="shared" si="77"/>
        <v/>
      </c>
      <c r="BH77" s="34" t="str">
        <f t="shared" si="78"/>
        <v/>
      </c>
      <c r="BI77" s="34" t="str">
        <f t="shared" si="79"/>
        <v/>
      </c>
      <c r="BJ77" s="34" t="str">
        <f t="shared" si="80"/>
        <v/>
      </c>
      <c r="BK77" s="34" t="str">
        <f t="shared" si="81"/>
        <v/>
      </c>
      <c r="BL77" s="34" t="str">
        <f t="shared" si="82"/>
        <v/>
      </c>
      <c r="BM77" s="34" t="str">
        <f t="shared" si="83"/>
        <v/>
      </c>
      <c r="BN77" s="36" t="e">
        <f t="shared" si="84"/>
        <v>#DIV/0!</v>
      </c>
      <c r="BO77" s="36" t="e">
        <f t="shared" si="85"/>
        <v>#DIV/0!</v>
      </c>
      <c r="BP77" s="37" t="str">
        <f t="shared" si="86"/>
        <v/>
      </c>
      <c r="BQ77" s="37" t="str">
        <f t="shared" si="87"/>
        <v/>
      </c>
      <c r="BR77" s="37" t="str">
        <f t="shared" si="88"/>
        <v/>
      </c>
      <c r="BS77" s="37" t="str">
        <f t="shared" si="89"/>
        <v/>
      </c>
      <c r="BT77" s="37" t="str">
        <f t="shared" si="90"/>
        <v/>
      </c>
      <c r="BU77" s="37" t="str">
        <f t="shared" si="91"/>
        <v/>
      </c>
      <c r="BV77" s="37" t="str">
        <f t="shared" si="92"/>
        <v/>
      </c>
      <c r="BW77" s="37" t="str">
        <f t="shared" si="93"/>
        <v/>
      </c>
      <c r="BX77" s="37" t="str">
        <f t="shared" si="94"/>
        <v/>
      </c>
      <c r="BY77" s="37" t="str">
        <f t="shared" si="95"/>
        <v/>
      </c>
      <c r="BZ77" s="37" t="str">
        <f t="shared" si="96"/>
        <v/>
      </c>
      <c r="CA77" s="37" t="str">
        <f t="shared" si="97"/>
        <v/>
      </c>
      <c r="CB77" s="37" t="str">
        <f t="shared" si="98"/>
        <v/>
      </c>
      <c r="CC77" s="37" t="str">
        <f t="shared" si="99"/>
        <v/>
      </c>
      <c r="CD77" s="37" t="str">
        <f t="shared" si="100"/>
        <v/>
      </c>
      <c r="CE77" s="37" t="str">
        <f t="shared" si="101"/>
        <v/>
      </c>
      <c r="CF77" s="37" t="str">
        <f t="shared" si="102"/>
        <v/>
      </c>
      <c r="CG77" s="37" t="str">
        <f t="shared" si="103"/>
        <v/>
      </c>
      <c r="CH77" s="37" t="str">
        <f t="shared" si="104"/>
        <v/>
      </c>
      <c r="CI77" s="37" t="str">
        <f t="shared" si="105"/>
        <v/>
      </c>
    </row>
    <row r="78" spans="1:87" ht="12.75">
      <c r="A78" s="16"/>
      <c r="B78" s="14" t="str">
        <f>'Gene Table'!D77</f>
        <v>MIMAT0004602</v>
      </c>
      <c r="C78" s="14" t="s">
        <v>305</v>
      </c>
      <c r="D78" s="15" t="str">
        <f>IF(SUM('Test Sample Data'!D$3:D$98)&gt;10,IF(AND(ISNUMBER('Test Sample Data'!D77),'Test Sample Data'!D77&lt;$B$1,'Test Sample Data'!D77&gt;0),'Test Sample Data'!D77,$B$1),"")</f>
        <v/>
      </c>
      <c r="E78" s="15" t="str">
        <f>IF(SUM('Test Sample Data'!E$3:E$98)&gt;10,IF(AND(ISNUMBER('Test Sample Data'!E77),'Test Sample Data'!E77&lt;$B$1,'Test Sample Data'!E77&gt;0),'Test Sample Data'!E77,$B$1),"")</f>
        <v/>
      </c>
      <c r="F78" s="15" t="str">
        <f>IF(SUM('Test Sample Data'!F$3:F$98)&gt;10,IF(AND(ISNUMBER('Test Sample Data'!F77),'Test Sample Data'!F77&lt;$B$1,'Test Sample Data'!F77&gt;0),'Test Sample Data'!F77,$B$1),"")</f>
        <v/>
      </c>
      <c r="G78" s="15" t="str">
        <f>IF(SUM('Test Sample Data'!G$3:G$98)&gt;10,IF(AND(ISNUMBER('Test Sample Data'!G77),'Test Sample Data'!G77&lt;$B$1,'Test Sample Data'!G77&gt;0),'Test Sample Data'!G77,$B$1),"")</f>
        <v/>
      </c>
      <c r="H78" s="15" t="str">
        <f>IF(SUM('Test Sample Data'!H$3:H$98)&gt;10,IF(AND(ISNUMBER('Test Sample Data'!H77),'Test Sample Data'!H77&lt;$B$1,'Test Sample Data'!H77&gt;0),'Test Sample Data'!H77,$B$1),"")</f>
        <v/>
      </c>
      <c r="I78" s="15" t="str">
        <f>IF(SUM('Test Sample Data'!I$3:I$98)&gt;10,IF(AND(ISNUMBER('Test Sample Data'!I77),'Test Sample Data'!I77&lt;$B$1,'Test Sample Data'!I77&gt;0),'Test Sample Data'!I77,$B$1),"")</f>
        <v/>
      </c>
      <c r="J78" s="15" t="str">
        <f>IF(SUM('Test Sample Data'!J$3:J$98)&gt;10,IF(AND(ISNUMBER('Test Sample Data'!J77),'Test Sample Data'!J77&lt;$B$1,'Test Sample Data'!J77&gt;0),'Test Sample Data'!J77,$B$1),"")</f>
        <v/>
      </c>
      <c r="K78" s="15" t="str">
        <f>IF(SUM('Test Sample Data'!K$3:K$98)&gt;10,IF(AND(ISNUMBER('Test Sample Data'!K77),'Test Sample Data'!K77&lt;$B$1,'Test Sample Data'!K77&gt;0),'Test Sample Data'!K77,$B$1),"")</f>
        <v/>
      </c>
      <c r="L78" s="15" t="str">
        <f>IF(SUM('Test Sample Data'!L$3:L$98)&gt;10,IF(AND(ISNUMBER('Test Sample Data'!L77),'Test Sample Data'!L77&lt;$B$1,'Test Sample Data'!L77&gt;0),'Test Sample Data'!L77,$B$1),"")</f>
        <v/>
      </c>
      <c r="M78" s="15" t="str">
        <f>IF(SUM('Test Sample Data'!M$3:M$98)&gt;10,IF(AND(ISNUMBER('Test Sample Data'!M77),'Test Sample Data'!M77&lt;$B$1,'Test Sample Data'!M77&gt;0),'Test Sample Data'!M77,$B$1),"")</f>
        <v/>
      </c>
      <c r="N78" s="15" t="str">
        <f>'Gene Table'!D77</f>
        <v>MIMAT0004602</v>
      </c>
      <c r="O78" s="14" t="s">
        <v>305</v>
      </c>
      <c r="P78" s="15" t="str">
        <f>IF(SUM('Control Sample Data'!D$3:D$98)&gt;10,IF(AND(ISNUMBER('Control Sample Data'!D77),'Control Sample Data'!D77&lt;$B$1,'Control Sample Data'!D77&gt;0),'Control Sample Data'!D77,$B$1),"")</f>
        <v/>
      </c>
      <c r="Q78" s="15" t="str">
        <f>IF(SUM('Control Sample Data'!E$3:E$98)&gt;10,IF(AND(ISNUMBER('Control Sample Data'!E77),'Control Sample Data'!E77&lt;$B$1,'Control Sample Data'!E77&gt;0),'Control Sample Data'!E77,$B$1),"")</f>
        <v/>
      </c>
      <c r="R78" s="15" t="str">
        <f>IF(SUM('Control Sample Data'!F$3:F$98)&gt;10,IF(AND(ISNUMBER('Control Sample Data'!F77),'Control Sample Data'!F77&lt;$B$1,'Control Sample Data'!F77&gt;0),'Control Sample Data'!F77,$B$1),"")</f>
        <v/>
      </c>
      <c r="S78" s="15" t="str">
        <f>IF(SUM('Control Sample Data'!G$3:G$98)&gt;10,IF(AND(ISNUMBER('Control Sample Data'!G77),'Control Sample Data'!G77&lt;$B$1,'Control Sample Data'!G77&gt;0),'Control Sample Data'!G77,$B$1),"")</f>
        <v/>
      </c>
      <c r="T78" s="15" t="str">
        <f>IF(SUM('Control Sample Data'!H$3:H$98)&gt;10,IF(AND(ISNUMBER('Control Sample Data'!H77),'Control Sample Data'!H77&lt;$B$1,'Control Sample Data'!H77&gt;0),'Control Sample Data'!H77,$B$1),"")</f>
        <v/>
      </c>
      <c r="U78" s="15" t="str">
        <f>IF(SUM('Control Sample Data'!I$3:I$98)&gt;10,IF(AND(ISNUMBER('Control Sample Data'!I77),'Control Sample Data'!I77&lt;$B$1,'Control Sample Data'!I77&gt;0),'Control Sample Data'!I77,$B$1),"")</f>
        <v/>
      </c>
      <c r="V78" s="15" t="str">
        <f>IF(SUM('Control Sample Data'!J$3:J$98)&gt;10,IF(AND(ISNUMBER('Control Sample Data'!J77),'Control Sample Data'!J77&lt;$B$1,'Control Sample Data'!J77&gt;0),'Control Sample Data'!J77,$B$1),"")</f>
        <v/>
      </c>
      <c r="W78" s="15" t="str">
        <f>IF(SUM('Control Sample Data'!K$3:K$98)&gt;10,IF(AND(ISNUMBER('Control Sample Data'!K77),'Control Sample Data'!K77&lt;$B$1,'Control Sample Data'!K77&gt;0),'Control Sample Data'!K77,$B$1),"")</f>
        <v/>
      </c>
      <c r="X78" s="15" t="str">
        <f>IF(SUM('Control Sample Data'!L$3:L$98)&gt;10,IF(AND(ISNUMBER('Control Sample Data'!L77),'Control Sample Data'!L77&lt;$B$1,'Control Sample Data'!L77&gt;0),'Control Sample Data'!L77,$B$1),"")</f>
        <v/>
      </c>
      <c r="Y78" s="15" t="str">
        <f>IF(SUM('Control Sample Data'!M$3:M$98)&gt;10,IF(AND(ISNUMBER('Control Sample Data'!M77),'Control Sample Data'!M77&lt;$B$1,'Control Sample Data'!M77&gt;0),'Control Sample Data'!M77,$B$1),"")</f>
        <v/>
      </c>
      <c r="AT78" s="34" t="str">
        <f t="shared" si="64"/>
        <v/>
      </c>
      <c r="AU78" s="34" t="str">
        <f t="shared" si="65"/>
        <v/>
      </c>
      <c r="AV78" s="34" t="str">
        <f t="shared" si="66"/>
        <v/>
      </c>
      <c r="AW78" s="34" t="str">
        <f t="shared" si="67"/>
        <v/>
      </c>
      <c r="AX78" s="34" t="str">
        <f t="shared" si="68"/>
        <v/>
      </c>
      <c r="AY78" s="34" t="str">
        <f t="shared" si="69"/>
        <v/>
      </c>
      <c r="AZ78" s="34" t="str">
        <f t="shared" si="70"/>
        <v/>
      </c>
      <c r="BA78" s="34" t="str">
        <f t="shared" si="71"/>
        <v/>
      </c>
      <c r="BB78" s="34" t="str">
        <f t="shared" si="72"/>
        <v/>
      </c>
      <c r="BC78" s="34" t="str">
        <f t="shared" si="73"/>
        <v/>
      </c>
      <c r="BD78" s="34" t="str">
        <f t="shared" si="74"/>
        <v/>
      </c>
      <c r="BE78" s="34" t="str">
        <f t="shared" si="75"/>
        <v/>
      </c>
      <c r="BF78" s="34" t="str">
        <f t="shared" si="76"/>
        <v/>
      </c>
      <c r="BG78" s="34" t="str">
        <f t="shared" si="77"/>
        <v/>
      </c>
      <c r="BH78" s="34" t="str">
        <f t="shared" si="78"/>
        <v/>
      </c>
      <c r="BI78" s="34" t="str">
        <f t="shared" si="79"/>
        <v/>
      </c>
      <c r="BJ78" s="34" t="str">
        <f t="shared" si="80"/>
        <v/>
      </c>
      <c r="BK78" s="34" t="str">
        <f t="shared" si="81"/>
        <v/>
      </c>
      <c r="BL78" s="34" t="str">
        <f t="shared" si="82"/>
        <v/>
      </c>
      <c r="BM78" s="34" t="str">
        <f t="shared" si="83"/>
        <v/>
      </c>
      <c r="BN78" s="36" t="e">
        <f t="shared" si="84"/>
        <v>#DIV/0!</v>
      </c>
      <c r="BO78" s="36" t="e">
        <f t="shared" si="85"/>
        <v>#DIV/0!</v>
      </c>
      <c r="BP78" s="37" t="str">
        <f t="shared" si="86"/>
        <v/>
      </c>
      <c r="BQ78" s="37" t="str">
        <f t="shared" si="87"/>
        <v/>
      </c>
      <c r="BR78" s="37" t="str">
        <f t="shared" si="88"/>
        <v/>
      </c>
      <c r="BS78" s="37" t="str">
        <f t="shared" si="89"/>
        <v/>
      </c>
      <c r="BT78" s="37" t="str">
        <f t="shared" si="90"/>
        <v/>
      </c>
      <c r="BU78" s="37" t="str">
        <f t="shared" si="91"/>
        <v/>
      </c>
      <c r="BV78" s="37" t="str">
        <f t="shared" si="92"/>
        <v/>
      </c>
      <c r="BW78" s="37" t="str">
        <f t="shared" si="93"/>
        <v/>
      </c>
      <c r="BX78" s="37" t="str">
        <f t="shared" si="94"/>
        <v/>
      </c>
      <c r="BY78" s="37" t="str">
        <f t="shared" si="95"/>
        <v/>
      </c>
      <c r="BZ78" s="37" t="str">
        <f t="shared" si="96"/>
        <v/>
      </c>
      <c r="CA78" s="37" t="str">
        <f t="shared" si="97"/>
        <v/>
      </c>
      <c r="CB78" s="37" t="str">
        <f t="shared" si="98"/>
        <v/>
      </c>
      <c r="CC78" s="37" t="str">
        <f t="shared" si="99"/>
        <v/>
      </c>
      <c r="CD78" s="37" t="str">
        <f t="shared" si="100"/>
        <v/>
      </c>
      <c r="CE78" s="37" t="str">
        <f t="shared" si="101"/>
        <v/>
      </c>
      <c r="CF78" s="37" t="str">
        <f t="shared" si="102"/>
        <v/>
      </c>
      <c r="CG78" s="37" t="str">
        <f t="shared" si="103"/>
        <v/>
      </c>
      <c r="CH78" s="37" t="str">
        <f t="shared" si="104"/>
        <v/>
      </c>
      <c r="CI78" s="37" t="str">
        <f t="shared" si="105"/>
        <v/>
      </c>
    </row>
    <row r="79" spans="1:87" ht="12.75">
      <c r="A79" s="16"/>
      <c r="B79" s="14" t="str">
        <f>'Gene Table'!D78</f>
        <v>MIMAT0002175</v>
      </c>
      <c r="C79" s="14" t="s">
        <v>309</v>
      </c>
      <c r="D79" s="15" t="str">
        <f>IF(SUM('Test Sample Data'!D$3:D$98)&gt;10,IF(AND(ISNUMBER('Test Sample Data'!D78),'Test Sample Data'!D78&lt;$B$1,'Test Sample Data'!D78&gt;0),'Test Sample Data'!D78,$B$1),"")</f>
        <v/>
      </c>
      <c r="E79" s="15" t="str">
        <f>IF(SUM('Test Sample Data'!E$3:E$98)&gt;10,IF(AND(ISNUMBER('Test Sample Data'!E78),'Test Sample Data'!E78&lt;$B$1,'Test Sample Data'!E78&gt;0),'Test Sample Data'!E78,$B$1),"")</f>
        <v/>
      </c>
      <c r="F79" s="15" t="str">
        <f>IF(SUM('Test Sample Data'!F$3:F$98)&gt;10,IF(AND(ISNUMBER('Test Sample Data'!F78),'Test Sample Data'!F78&lt;$B$1,'Test Sample Data'!F78&gt;0),'Test Sample Data'!F78,$B$1),"")</f>
        <v/>
      </c>
      <c r="G79" s="15" t="str">
        <f>IF(SUM('Test Sample Data'!G$3:G$98)&gt;10,IF(AND(ISNUMBER('Test Sample Data'!G78),'Test Sample Data'!G78&lt;$B$1,'Test Sample Data'!G78&gt;0),'Test Sample Data'!G78,$B$1),"")</f>
        <v/>
      </c>
      <c r="H79" s="15" t="str">
        <f>IF(SUM('Test Sample Data'!H$3:H$98)&gt;10,IF(AND(ISNUMBER('Test Sample Data'!H78),'Test Sample Data'!H78&lt;$B$1,'Test Sample Data'!H78&gt;0),'Test Sample Data'!H78,$B$1),"")</f>
        <v/>
      </c>
      <c r="I79" s="15" t="str">
        <f>IF(SUM('Test Sample Data'!I$3:I$98)&gt;10,IF(AND(ISNUMBER('Test Sample Data'!I78),'Test Sample Data'!I78&lt;$B$1,'Test Sample Data'!I78&gt;0),'Test Sample Data'!I78,$B$1),"")</f>
        <v/>
      </c>
      <c r="J79" s="15" t="str">
        <f>IF(SUM('Test Sample Data'!J$3:J$98)&gt;10,IF(AND(ISNUMBER('Test Sample Data'!J78),'Test Sample Data'!J78&lt;$B$1,'Test Sample Data'!J78&gt;0),'Test Sample Data'!J78,$B$1),"")</f>
        <v/>
      </c>
      <c r="K79" s="15" t="str">
        <f>IF(SUM('Test Sample Data'!K$3:K$98)&gt;10,IF(AND(ISNUMBER('Test Sample Data'!K78),'Test Sample Data'!K78&lt;$B$1,'Test Sample Data'!K78&gt;0),'Test Sample Data'!K78,$B$1),"")</f>
        <v/>
      </c>
      <c r="L79" s="15" t="str">
        <f>IF(SUM('Test Sample Data'!L$3:L$98)&gt;10,IF(AND(ISNUMBER('Test Sample Data'!L78),'Test Sample Data'!L78&lt;$B$1,'Test Sample Data'!L78&gt;0),'Test Sample Data'!L78,$B$1),"")</f>
        <v/>
      </c>
      <c r="M79" s="15" t="str">
        <f>IF(SUM('Test Sample Data'!M$3:M$98)&gt;10,IF(AND(ISNUMBER('Test Sample Data'!M78),'Test Sample Data'!M78&lt;$B$1,'Test Sample Data'!M78&gt;0),'Test Sample Data'!M78,$B$1),"")</f>
        <v/>
      </c>
      <c r="N79" s="15" t="str">
        <f>'Gene Table'!D78</f>
        <v>MIMAT0002175</v>
      </c>
      <c r="O79" s="14" t="s">
        <v>309</v>
      </c>
      <c r="P79" s="15" t="str">
        <f>IF(SUM('Control Sample Data'!D$3:D$98)&gt;10,IF(AND(ISNUMBER('Control Sample Data'!D78),'Control Sample Data'!D78&lt;$B$1,'Control Sample Data'!D78&gt;0),'Control Sample Data'!D78,$B$1),"")</f>
        <v/>
      </c>
      <c r="Q79" s="15" t="str">
        <f>IF(SUM('Control Sample Data'!E$3:E$98)&gt;10,IF(AND(ISNUMBER('Control Sample Data'!E78),'Control Sample Data'!E78&lt;$B$1,'Control Sample Data'!E78&gt;0),'Control Sample Data'!E78,$B$1),"")</f>
        <v/>
      </c>
      <c r="R79" s="15" t="str">
        <f>IF(SUM('Control Sample Data'!F$3:F$98)&gt;10,IF(AND(ISNUMBER('Control Sample Data'!F78),'Control Sample Data'!F78&lt;$B$1,'Control Sample Data'!F78&gt;0),'Control Sample Data'!F78,$B$1),"")</f>
        <v/>
      </c>
      <c r="S79" s="15" t="str">
        <f>IF(SUM('Control Sample Data'!G$3:G$98)&gt;10,IF(AND(ISNUMBER('Control Sample Data'!G78),'Control Sample Data'!G78&lt;$B$1,'Control Sample Data'!G78&gt;0),'Control Sample Data'!G78,$B$1),"")</f>
        <v/>
      </c>
      <c r="T79" s="15" t="str">
        <f>IF(SUM('Control Sample Data'!H$3:H$98)&gt;10,IF(AND(ISNUMBER('Control Sample Data'!H78),'Control Sample Data'!H78&lt;$B$1,'Control Sample Data'!H78&gt;0),'Control Sample Data'!H78,$B$1),"")</f>
        <v/>
      </c>
      <c r="U79" s="15" t="str">
        <f>IF(SUM('Control Sample Data'!I$3:I$98)&gt;10,IF(AND(ISNUMBER('Control Sample Data'!I78),'Control Sample Data'!I78&lt;$B$1,'Control Sample Data'!I78&gt;0),'Control Sample Data'!I78,$B$1),"")</f>
        <v/>
      </c>
      <c r="V79" s="15" t="str">
        <f>IF(SUM('Control Sample Data'!J$3:J$98)&gt;10,IF(AND(ISNUMBER('Control Sample Data'!J78),'Control Sample Data'!J78&lt;$B$1,'Control Sample Data'!J78&gt;0),'Control Sample Data'!J78,$B$1),"")</f>
        <v/>
      </c>
      <c r="W79" s="15" t="str">
        <f>IF(SUM('Control Sample Data'!K$3:K$98)&gt;10,IF(AND(ISNUMBER('Control Sample Data'!K78),'Control Sample Data'!K78&lt;$B$1,'Control Sample Data'!K78&gt;0),'Control Sample Data'!K78,$B$1),"")</f>
        <v/>
      </c>
      <c r="X79" s="15" t="str">
        <f>IF(SUM('Control Sample Data'!L$3:L$98)&gt;10,IF(AND(ISNUMBER('Control Sample Data'!L78),'Control Sample Data'!L78&lt;$B$1,'Control Sample Data'!L78&gt;0),'Control Sample Data'!L78,$B$1),"")</f>
        <v/>
      </c>
      <c r="Y79" s="15" t="str">
        <f>IF(SUM('Control Sample Data'!M$3:M$98)&gt;10,IF(AND(ISNUMBER('Control Sample Data'!M78),'Control Sample Data'!M78&lt;$B$1,'Control Sample Data'!M78&gt;0),'Control Sample Data'!M78,$B$1),"")</f>
        <v/>
      </c>
      <c r="AT79" s="34" t="str">
        <f t="shared" si="64"/>
        <v/>
      </c>
      <c r="AU79" s="34" t="str">
        <f t="shared" si="65"/>
        <v/>
      </c>
      <c r="AV79" s="34" t="str">
        <f t="shared" si="66"/>
        <v/>
      </c>
      <c r="AW79" s="34" t="str">
        <f t="shared" si="67"/>
        <v/>
      </c>
      <c r="AX79" s="34" t="str">
        <f t="shared" si="68"/>
        <v/>
      </c>
      <c r="AY79" s="34" t="str">
        <f t="shared" si="69"/>
        <v/>
      </c>
      <c r="AZ79" s="34" t="str">
        <f t="shared" si="70"/>
        <v/>
      </c>
      <c r="BA79" s="34" t="str">
        <f t="shared" si="71"/>
        <v/>
      </c>
      <c r="BB79" s="34" t="str">
        <f t="shared" si="72"/>
        <v/>
      </c>
      <c r="BC79" s="34" t="str">
        <f t="shared" si="73"/>
        <v/>
      </c>
      <c r="BD79" s="34" t="str">
        <f t="shared" si="74"/>
        <v/>
      </c>
      <c r="BE79" s="34" t="str">
        <f t="shared" si="75"/>
        <v/>
      </c>
      <c r="BF79" s="34" t="str">
        <f t="shared" si="76"/>
        <v/>
      </c>
      <c r="BG79" s="34" t="str">
        <f t="shared" si="77"/>
        <v/>
      </c>
      <c r="BH79" s="34" t="str">
        <f t="shared" si="78"/>
        <v/>
      </c>
      <c r="BI79" s="34" t="str">
        <f t="shared" si="79"/>
        <v/>
      </c>
      <c r="BJ79" s="34" t="str">
        <f t="shared" si="80"/>
        <v/>
      </c>
      <c r="BK79" s="34" t="str">
        <f t="shared" si="81"/>
        <v/>
      </c>
      <c r="BL79" s="34" t="str">
        <f t="shared" si="82"/>
        <v/>
      </c>
      <c r="BM79" s="34" t="str">
        <f t="shared" si="83"/>
        <v/>
      </c>
      <c r="BN79" s="36" t="e">
        <f t="shared" si="84"/>
        <v>#DIV/0!</v>
      </c>
      <c r="BO79" s="36" t="e">
        <f t="shared" si="85"/>
        <v>#DIV/0!</v>
      </c>
      <c r="BP79" s="37" t="str">
        <f t="shared" si="86"/>
        <v/>
      </c>
      <c r="BQ79" s="37" t="str">
        <f t="shared" si="87"/>
        <v/>
      </c>
      <c r="BR79" s="37" t="str">
        <f t="shared" si="88"/>
        <v/>
      </c>
      <c r="BS79" s="37" t="str">
        <f t="shared" si="89"/>
        <v/>
      </c>
      <c r="BT79" s="37" t="str">
        <f t="shared" si="90"/>
        <v/>
      </c>
      <c r="BU79" s="37" t="str">
        <f t="shared" si="91"/>
        <v/>
      </c>
      <c r="BV79" s="37" t="str">
        <f t="shared" si="92"/>
        <v/>
      </c>
      <c r="BW79" s="37" t="str">
        <f t="shared" si="93"/>
        <v/>
      </c>
      <c r="BX79" s="37" t="str">
        <f t="shared" si="94"/>
        <v/>
      </c>
      <c r="BY79" s="37" t="str">
        <f t="shared" si="95"/>
        <v/>
      </c>
      <c r="BZ79" s="37" t="str">
        <f t="shared" si="96"/>
        <v/>
      </c>
      <c r="CA79" s="37" t="str">
        <f t="shared" si="97"/>
        <v/>
      </c>
      <c r="CB79" s="37" t="str">
        <f t="shared" si="98"/>
        <v/>
      </c>
      <c r="CC79" s="37" t="str">
        <f t="shared" si="99"/>
        <v/>
      </c>
      <c r="CD79" s="37" t="str">
        <f t="shared" si="100"/>
        <v/>
      </c>
      <c r="CE79" s="37" t="str">
        <f t="shared" si="101"/>
        <v/>
      </c>
      <c r="CF79" s="37" t="str">
        <f t="shared" si="102"/>
        <v/>
      </c>
      <c r="CG79" s="37" t="str">
        <f t="shared" si="103"/>
        <v/>
      </c>
      <c r="CH79" s="37" t="str">
        <f t="shared" si="104"/>
        <v/>
      </c>
      <c r="CI79" s="37" t="str">
        <f t="shared" si="105"/>
        <v/>
      </c>
    </row>
    <row r="80" spans="1:87" ht="12.75">
      <c r="A80" s="16"/>
      <c r="B80" s="14" t="str">
        <f>'Gene Table'!D79</f>
        <v>MIMAT0000446</v>
      </c>
      <c r="C80" s="14" t="s">
        <v>313</v>
      </c>
      <c r="D80" s="15" t="str">
        <f>IF(SUM('Test Sample Data'!D$3:D$98)&gt;10,IF(AND(ISNUMBER('Test Sample Data'!D79),'Test Sample Data'!D79&lt;$B$1,'Test Sample Data'!D79&gt;0),'Test Sample Data'!D79,$B$1),"")</f>
        <v/>
      </c>
      <c r="E80" s="15" t="str">
        <f>IF(SUM('Test Sample Data'!E$3:E$98)&gt;10,IF(AND(ISNUMBER('Test Sample Data'!E79),'Test Sample Data'!E79&lt;$B$1,'Test Sample Data'!E79&gt;0),'Test Sample Data'!E79,$B$1),"")</f>
        <v/>
      </c>
      <c r="F80" s="15" t="str">
        <f>IF(SUM('Test Sample Data'!F$3:F$98)&gt;10,IF(AND(ISNUMBER('Test Sample Data'!F79),'Test Sample Data'!F79&lt;$B$1,'Test Sample Data'!F79&gt;0),'Test Sample Data'!F79,$B$1),"")</f>
        <v/>
      </c>
      <c r="G80" s="15" t="str">
        <f>IF(SUM('Test Sample Data'!G$3:G$98)&gt;10,IF(AND(ISNUMBER('Test Sample Data'!G79),'Test Sample Data'!G79&lt;$B$1,'Test Sample Data'!G79&gt;0),'Test Sample Data'!G79,$B$1),"")</f>
        <v/>
      </c>
      <c r="H80" s="15" t="str">
        <f>IF(SUM('Test Sample Data'!H$3:H$98)&gt;10,IF(AND(ISNUMBER('Test Sample Data'!H79),'Test Sample Data'!H79&lt;$B$1,'Test Sample Data'!H79&gt;0),'Test Sample Data'!H79,$B$1),"")</f>
        <v/>
      </c>
      <c r="I80" s="15" t="str">
        <f>IF(SUM('Test Sample Data'!I$3:I$98)&gt;10,IF(AND(ISNUMBER('Test Sample Data'!I79),'Test Sample Data'!I79&lt;$B$1,'Test Sample Data'!I79&gt;0),'Test Sample Data'!I79,$B$1),"")</f>
        <v/>
      </c>
      <c r="J80" s="15" t="str">
        <f>IF(SUM('Test Sample Data'!J$3:J$98)&gt;10,IF(AND(ISNUMBER('Test Sample Data'!J79),'Test Sample Data'!J79&lt;$B$1,'Test Sample Data'!J79&gt;0),'Test Sample Data'!J79,$B$1),"")</f>
        <v/>
      </c>
      <c r="K80" s="15" t="str">
        <f>IF(SUM('Test Sample Data'!K$3:K$98)&gt;10,IF(AND(ISNUMBER('Test Sample Data'!K79),'Test Sample Data'!K79&lt;$B$1,'Test Sample Data'!K79&gt;0),'Test Sample Data'!K79,$B$1),"")</f>
        <v/>
      </c>
      <c r="L80" s="15" t="str">
        <f>IF(SUM('Test Sample Data'!L$3:L$98)&gt;10,IF(AND(ISNUMBER('Test Sample Data'!L79),'Test Sample Data'!L79&lt;$B$1,'Test Sample Data'!L79&gt;0),'Test Sample Data'!L79,$B$1),"")</f>
        <v/>
      </c>
      <c r="M80" s="15" t="str">
        <f>IF(SUM('Test Sample Data'!M$3:M$98)&gt;10,IF(AND(ISNUMBER('Test Sample Data'!M79),'Test Sample Data'!M79&lt;$B$1,'Test Sample Data'!M79&gt;0),'Test Sample Data'!M79,$B$1),"")</f>
        <v/>
      </c>
      <c r="N80" s="15" t="str">
        <f>'Gene Table'!D79</f>
        <v>MIMAT0000446</v>
      </c>
      <c r="O80" s="14" t="s">
        <v>313</v>
      </c>
      <c r="P80" s="15" t="str">
        <f>IF(SUM('Control Sample Data'!D$3:D$98)&gt;10,IF(AND(ISNUMBER('Control Sample Data'!D79),'Control Sample Data'!D79&lt;$B$1,'Control Sample Data'!D79&gt;0),'Control Sample Data'!D79,$B$1),"")</f>
        <v/>
      </c>
      <c r="Q80" s="15" t="str">
        <f>IF(SUM('Control Sample Data'!E$3:E$98)&gt;10,IF(AND(ISNUMBER('Control Sample Data'!E79),'Control Sample Data'!E79&lt;$B$1,'Control Sample Data'!E79&gt;0),'Control Sample Data'!E79,$B$1),"")</f>
        <v/>
      </c>
      <c r="R80" s="15" t="str">
        <f>IF(SUM('Control Sample Data'!F$3:F$98)&gt;10,IF(AND(ISNUMBER('Control Sample Data'!F79),'Control Sample Data'!F79&lt;$B$1,'Control Sample Data'!F79&gt;0),'Control Sample Data'!F79,$B$1),"")</f>
        <v/>
      </c>
      <c r="S80" s="15" t="str">
        <f>IF(SUM('Control Sample Data'!G$3:G$98)&gt;10,IF(AND(ISNUMBER('Control Sample Data'!G79),'Control Sample Data'!G79&lt;$B$1,'Control Sample Data'!G79&gt;0),'Control Sample Data'!G79,$B$1),"")</f>
        <v/>
      </c>
      <c r="T80" s="15" t="str">
        <f>IF(SUM('Control Sample Data'!H$3:H$98)&gt;10,IF(AND(ISNUMBER('Control Sample Data'!H79),'Control Sample Data'!H79&lt;$B$1,'Control Sample Data'!H79&gt;0),'Control Sample Data'!H79,$B$1),"")</f>
        <v/>
      </c>
      <c r="U80" s="15" t="str">
        <f>IF(SUM('Control Sample Data'!I$3:I$98)&gt;10,IF(AND(ISNUMBER('Control Sample Data'!I79),'Control Sample Data'!I79&lt;$B$1,'Control Sample Data'!I79&gt;0),'Control Sample Data'!I79,$B$1),"")</f>
        <v/>
      </c>
      <c r="V80" s="15" t="str">
        <f>IF(SUM('Control Sample Data'!J$3:J$98)&gt;10,IF(AND(ISNUMBER('Control Sample Data'!J79),'Control Sample Data'!J79&lt;$B$1,'Control Sample Data'!J79&gt;0),'Control Sample Data'!J79,$B$1),"")</f>
        <v/>
      </c>
      <c r="W80" s="15" t="str">
        <f>IF(SUM('Control Sample Data'!K$3:K$98)&gt;10,IF(AND(ISNUMBER('Control Sample Data'!K79),'Control Sample Data'!K79&lt;$B$1,'Control Sample Data'!K79&gt;0),'Control Sample Data'!K79,$B$1),"")</f>
        <v/>
      </c>
      <c r="X80" s="15" t="str">
        <f>IF(SUM('Control Sample Data'!L$3:L$98)&gt;10,IF(AND(ISNUMBER('Control Sample Data'!L79),'Control Sample Data'!L79&lt;$B$1,'Control Sample Data'!L79&gt;0),'Control Sample Data'!L79,$B$1),"")</f>
        <v/>
      </c>
      <c r="Y80" s="15" t="str">
        <f>IF(SUM('Control Sample Data'!M$3:M$98)&gt;10,IF(AND(ISNUMBER('Control Sample Data'!M79),'Control Sample Data'!M79&lt;$B$1,'Control Sample Data'!M79&gt;0),'Control Sample Data'!M79,$B$1),"")</f>
        <v/>
      </c>
      <c r="AT80" s="34" t="str">
        <f t="shared" si="64"/>
        <v/>
      </c>
      <c r="AU80" s="34" t="str">
        <f t="shared" si="65"/>
        <v/>
      </c>
      <c r="AV80" s="34" t="str">
        <f t="shared" si="66"/>
        <v/>
      </c>
      <c r="AW80" s="34" t="str">
        <f t="shared" si="67"/>
        <v/>
      </c>
      <c r="AX80" s="34" t="str">
        <f t="shared" si="68"/>
        <v/>
      </c>
      <c r="AY80" s="34" t="str">
        <f t="shared" si="69"/>
        <v/>
      </c>
      <c r="AZ80" s="34" t="str">
        <f t="shared" si="70"/>
        <v/>
      </c>
      <c r="BA80" s="34" t="str">
        <f t="shared" si="71"/>
        <v/>
      </c>
      <c r="BB80" s="34" t="str">
        <f t="shared" si="72"/>
        <v/>
      </c>
      <c r="BC80" s="34" t="str">
        <f t="shared" si="73"/>
        <v/>
      </c>
      <c r="BD80" s="34" t="str">
        <f t="shared" si="74"/>
        <v/>
      </c>
      <c r="BE80" s="34" t="str">
        <f t="shared" si="75"/>
        <v/>
      </c>
      <c r="BF80" s="34" t="str">
        <f t="shared" si="76"/>
        <v/>
      </c>
      <c r="BG80" s="34" t="str">
        <f t="shared" si="77"/>
        <v/>
      </c>
      <c r="BH80" s="34" t="str">
        <f t="shared" si="78"/>
        <v/>
      </c>
      <c r="BI80" s="34" t="str">
        <f t="shared" si="79"/>
        <v/>
      </c>
      <c r="BJ80" s="34" t="str">
        <f t="shared" si="80"/>
        <v/>
      </c>
      <c r="BK80" s="34" t="str">
        <f t="shared" si="81"/>
        <v/>
      </c>
      <c r="BL80" s="34" t="str">
        <f t="shared" si="82"/>
        <v/>
      </c>
      <c r="BM80" s="34" t="str">
        <f t="shared" si="83"/>
        <v/>
      </c>
      <c r="BN80" s="36" t="e">
        <f t="shared" si="84"/>
        <v>#DIV/0!</v>
      </c>
      <c r="BO80" s="36" t="e">
        <f t="shared" si="85"/>
        <v>#DIV/0!</v>
      </c>
      <c r="BP80" s="37" t="str">
        <f t="shared" si="86"/>
        <v/>
      </c>
      <c r="BQ80" s="37" t="str">
        <f t="shared" si="87"/>
        <v/>
      </c>
      <c r="BR80" s="37" t="str">
        <f t="shared" si="88"/>
        <v/>
      </c>
      <c r="BS80" s="37" t="str">
        <f t="shared" si="89"/>
        <v/>
      </c>
      <c r="BT80" s="37" t="str">
        <f t="shared" si="90"/>
        <v/>
      </c>
      <c r="BU80" s="37" t="str">
        <f t="shared" si="91"/>
        <v/>
      </c>
      <c r="BV80" s="37" t="str">
        <f t="shared" si="92"/>
        <v/>
      </c>
      <c r="BW80" s="37" t="str">
        <f t="shared" si="93"/>
        <v/>
      </c>
      <c r="BX80" s="37" t="str">
        <f t="shared" si="94"/>
        <v/>
      </c>
      <c r="BY80" s="37" t="str">
        <f t="shared" si="95"/>
        <v/>
      </c>
      <c r="BZ80" s="37" t="str">
        <f t="shared" si="96"/>
        <v/>
      </c>
      <c r="CA80" s="37" t="str">
        <f t="shared" si="97"/>
        <v/>
      </c>
      <c r="CB80" s="37" t="str">
        <f t="shared" si="98"/>
        <v/>
      </c>
      <c r="CC80" s="37" t="str">
        <f t="shared" si="99"/>
        <v/>
      </c>
      <c r="CD80" s="37" t="str">
        <f t="shared" si="100"/>
        <v/>
      </c>
      <c r="CE80" s="37" t="str">
        <f t="shared" si="101"/>
        <v/>
      </c>
      <c r="CF80" s="37" t="str">
        <f t="shared" si="102"/>
        <v/>
      </c>
      <c r="CG80" s="37" t="str">
        <f t="shared" si="103"/>
        <v/>
      </c>
      <c r="CH80" s="37" t="str">
        <f t="shared" si="104"/>
        <v/>
      </c>
      <c r="CI80" s="37" t="str">
        <f t="shared" si="105"/>
        <v/>
      </c>
    </row>
    <row r="81" spans="1:87" ht="12" customHeight="1">
      <c r="A81" s="16"/>
      <c r="B81" s="14" t="str">
        <f>'Gene Table'!D80</f>
        <v>MIMAT0000752</v>
      </c>
      <c r="C81" s="14" t="s">
        <v>317</v>
      </c>
      <c r="D81" s="15" t="str">
        <f>IF(SUM('Test Sample Data'!D$3:D$98)&gt;10,IF(AND(ISNUMBER('Test Sample Data'!D80),'Test Sample Data'!D80&lt;$B$1,'Test Sample Data'!D80&gt;0),'Test Sample Data'!D80,$B$1),"")</f>
        <v/>
      </c>
      <c r="E81" s="15" t="str">
        <f>IF(SUM('Test Sample Data'!E$3:E$98)&gt;10,IF(AND(ISNUMBER('Test Sample Data'!E80),'Test Sample Data'!E80&lt;$B$1,'Test Sample Data'!E80&gt;0),'Test Sample Data'!E80,$B$1),"")</f>
        <v/>
      </c>
      <c r="F81" s="15" t="str">
        <f>IF(SUM('Test Sample Data'!F$3:F$98)&gt;10,IF(AND(ISNUMBER('Test Sample Data'!F80),'Test Sample Data'!F80&lt;$B$1,'Test Sample Data'!F80&gt;0),'Test Sample Data'!F80,$B$1),"")</f>
        <v/>
      </c>
      <c r="G81" s="15" t="str">
        <f>IF(SUM('Test Sample Data'!G$3:G$98)&gt;10,IF(AND(ISNUMBER('Test Sample Data'!G80),'Test Sample Data'!G80&lt;$B$1,'Test Sample Data'!G80&gt;0),'Test Sample Data'!G80,$B$1),"")</f>
        <v/>
      </c>
      <c r="H81" s="15" t="str">
        <f>IF(SUM('Test Sample Data'!H$3:H$98)&gt;10,IF(AND(ISNUMBER('Test Sample Data'!H80),'Test Sample Data'!H80&lt;$B$1,'Test Sample Data'!H80&gt;0),'Test Sample Data'!H80,$B$1),"")</f>
        <v/>
      </c>
      <c r="I81" s="15" t="str">
        <f>IF(SUM('Test Sample Data'!I$3:I$98)&gt;10,IF(AND(ISNUMBER('Test Sample Data'!I80),'Test Sample Data'!I80&lt;$B$1,'Test Sample Data'!I80&gt;0),'Test Sample Data'!I80,$B$1),"")</f>
        <v/>
      </c>
      <c r="J81" s="15" t="str">
        <f>IF(SUM('Test Sample Data'!J$3:J$98)&gt;10,IF(AND(ISNUMBER('Test Sample Data'!J80),'Test Sample Data'!J80&lt;$B$1,'Test Sample Data'!J80&gt;0),'Test Sample Data'!J80,$B$1),"")</f>
        <v/>
      </c>
      <c r="K81" s="15" t="str">
        <f>IF(SUM('Test Sample Data'!K$3:K$98)&gt;10,IF(AND(ISNUMBER('Test Sample Data'!K80),'Test Sample Data'!K80&lt;$B$1,'Test Sample Data'!K80&gt;0),'Test Sample Data'!K80,$B$1),"")</f>
        <v/>
      </c>
      <c r="L81" s="15" t="str">
        <f>IF(SUM('Test Sample Data'!L$3:L$98)&gt;10,IF(AND(ISNUMBER('Test Sample Data'!L80),'Test Sample Data'!L80&lt;$B$1,'Test Sample Data'!L80&gt;0),'Test Sample Data'!L80,$B$1),"")</f>
        <v/>
      </c>
      <c r="M81" s="15" t="str">
        <f>IF(SUM('Test Sample Data'!M$3:M$98)&gt;10,IF(AND(ISNUMBER('Test Sample Data'!M80),'Test Sample Data'!M80&lt;$B$1,'Test Sample Data'!M80&gt;0),'Test Sample Data'!M80,$B$1),"")</f>
        <v/>
      </c>
      <c r="N81" s="15" t="str">
        <f>'Gene Table'!D80</f>
        <v>MIMAT0000752</v>
      </c>
      <c r="O81" s="14" t="s">
        <v>317</v>
      </c>
      <c r="P81" s="15" t="str">
        <f>IF(SUM('Control Sample Data'!D$3:D$98)&gt;10,IF(AND(ISNUMBER('Control Sample Data'!D80),'Control Sample Data'!D80&lt;$B$1,'Control Sample Data'!D80&gt;0),'Control Sample Data'!D80,$B$1),"")</f>
        <v/>
      </c>
      <c r="Q81" s="15" t="str">
        <f>IF(SUM('Control Sample Data'!E$3:E$98)&gt;10,IF(AND(ISNUMBER('Control Sample Data'!E80),'Control Sample Data'!E80&lt;$B$1,'Control Sample Data'!E80&gt;0),'Control Sample Data'!E80,$B$1),"")</f>
        <v/>
      </c>
      <c r="R81" s="15" t="str">
        <f>IF(SUM('Control Sample Data'!F$3:F$98)&gt;10,IF(AND(ISNUMBER('Control Sample Data'!F80),'Control Sample Data'!F80&lt;$B$1,'Control Sample Data'!F80&gt;0),'Control Sample Data'!F80,$B$1),"")</f>
        <v/>
      </c>
      <c r="S81" s="15" t="str">
        <f>IF(SUM('Control Sample Data'!G$3:G$98)&gt;10,IF(AND(ISNUMBER('Control Sample Data'!G80),'Control Sample Data'!G80&lt;$B$1,'Control Sample Data'!G80&gt;0),'Control Sample Data'!G80,$B$1),"")</f>
        <v/>
      </c>
      <c r="T81" s="15" t="str">
        <f>IF(SUM('Control Sample Data'!H$3:H$98)&gt;10,IF(AND(ISNUMBER('Control Sample Data'!H80),'Control Sample Data'!H80&lt;$B$1,'Control Sample Data'!H80&gt;0),'Control Sample Data'!H80,$B$1),"")</f>
        <v/>
      </c>
      <c r="U81" s="15" t="str">
        <f>IF(SUM('Control Sample Data'!I$3:I$98)&gt;10,IF(AND(ISNUMBER('Control Sample Data'!I80),'Control Sample Data'!I80&lt;$B$1,'Control Sample Data'!I80&gt;0),'Control Sample Data'!I80,$B$1),"")</f>
        <v/>
      </c>
      <c r="V81" s="15" t="str">
        <f>IF(SUM('Control Sample Data'!J$3:J$98)&gt;10,IF(AND(ISNUMBER('Control Sample Data'!J80),'Control Sample Data'!J80&lt;$B$1,'Control Sample Data'!J80&gt;0),'Control Sample Data'!J80,$B$1),"")</f>
        <v/>
      </c>
      <c r="W81" s="15" t="str">
        <f>IF(SUM('Control Sample Data'!K$3:K$98)&gt;10,IF(AND(ISNUMBER('Control Sample Data'!K80),'Control Sample Data'!K80&lt;$B$1,'Control Sample Data'!K80&gt;0),'Control Sample Data'!K80,$B$1),"")</f>
        <v/>
      </c>
      <c r="X81" s="15" t="str">
        <f>IF(SUM('Control Sample Data'!L$3:L$98)&gt;10,IF(AND(ISNUMBER('Control Sample Data'!L80),'Control Sample Data'!L80&lt;$B$1,'Control Sample Data'!L80&gt;0),'Control Sample Data'!L80,$B$1),"")</f>
        <v/>
      </c>
      <c r="Y81" s="15" t="str">
        <f>IF(SUM('Control Sample Data'!M$3:M$98)&gt;10,IF(AND(ISNUMBER('Control Sample Data'!M80),'Control Sample Data'!M80&lt;$B$1,'Control Sample Data'!M80&gt;0),'Control Sample Data'!M80,$B$1),"")</f>
        <v/>
      </c>
      <c r="AT81" s="34" t="str">
        <f t="shared" si="64"/>
        <v/>
      </c>
      <c r="AU81" s="34" t="str">
        <f t="shared" si="65"/>
        <v/>
      </c>
      <c r="AV81" s="34" t="str">
        <f t="shared" si="66"/>
        <v/>
      </c>
      <c r="AW81" s="34" t="str">
        <f t="shared" si="67"/>
        <v/>
      </c>
      <c r="AX81" s="34" t="str">
        <f t="shared" si="68"/>
        <v/>
      </c>
      <c r="AY81" s="34" t="str">
        <f t="shared" si="69"/>
        <v/>
      </c>
      <c r="AZ81" s="34" t="str">
        <f t="shared" si="70"/>
        <v/>
      </c>
      <c r="BA81" s="34" t="str">
        <f t="shared" si="71"/>
        <v/>
      </c>
      <c r="BB81" s="34" t="str">
        <f t="shared" si="72"/>
        <v/>
      </c>
      <c r="BC81" s="34" t="str">
        <f t="shared" si="73"/>
        <v/>
      </c>
      <c r="BD81" s="34" t="str">
        <f t="shared" si="74"/>
        <v/>
      </c>
      <c r="BE81" s="34" t="str">
        <f t="shared" si="75"/>
        <v/>
      </c>
      <c r="BF81" s="34" t="str">
        <f t="shared" si="76"/>
        <v/>
      </c>
      <c r="BG81" s="34" t="str">
        <f t="shared" si="77"/>
        <v/>
      </c>
      <c r="BH81" s="34" t="str">
        <f t="shared" si="78"/>
        <v/>
      </c>
      <c r="BI81" s="34" t="str">
        <f t="shared" si="79"/>
        <v/>
      </c>
      <c r="BJ81" s="34" t="str">
        <f t="shared" si="80"/>
        <v/>
      </c>
      <c r="BK81" s="34" t="str">
        <f t="shared" si="81"/>
        <v/>
      </c>
      <c r="BL81" s="34" t="str">
        <f t="shared" si="82"/>
        <v/>
      </c>
      <c r="BM81" s="34" t="str">
        <f t="shared" si="83"/>
        <v/>
      </c>
      <c r="BN81" s="36" t="e">
        <f t="shared" si="84"/>
        <v>#DIV/0!</v>
      </c>
      <c r="BO81" s="36" t="e">
        <f t="shared" si="85"/>
        <v>#DIV/0!</v>
      </c>
      <c r="BP81" s="37" t="str">
        <f t="shared" si="86"/>
        <v/>
      </c>
      <c r="BQ81" s="37" t="str">
        <f t="shared" si="87"/>
        <v/>
      </c>
      <c r="BR81" s="37" t="str">
        <f t="shared" si="88"/>
        <v/>
      </c>
      <c r="BS81" s="37" t="str">
        <f t="shared" si="89"/>
        <v/>
      </c>
      <c r="BT81" s="37" t="str">
        <f t="shared" si="90"/>
        <v/>
      </c>
      <c r="BU81" s="37" t="str">
        <f t="shared" si="91"/>
        <v/>
      </c>
      <c r="BV81" s="37" t="str">
        <f t="shared" si="92"/>
        <v/>
      </c>
      <c r="BW81" s="37" t="str">
        <f t="shared" si="93"/>
        <v/>
      </c>
      <c r="BX81" s="37" t="str">
        <f t="shared" si="94"/>
        <v/>
      </c>
      <c r="BY81" s="37" t="str">
        <f t="shared" si="95"/>
        <v/>
      </c>
      <c r="BZ81" s="37" t="str">
        <f t="shared" si="96"/>
        <v/>
      </c>
      <c r="CA81" s="37" t="str">
        <f t="shared" si="97"/>
        <v/>
      </c>
      <c r="CB81" s="37" t="str">
        <f t="shared" si="98"/>
        <v/>
      </c>
      <c r="CC81" s="37" t="str">
        <f t="shared" si="99"/>
        <v/>
      </c>
      <c r="CD81" s="37" t="str">
        <f t="shared" si="100"/>
        <v/>
      </c>
      <c r="CE81" s="37" t="str">
        <f t="shared" si="101"/>
        <v/>
      </c>
      <c r="CF81" s="37" t="str">
        <f t="shared" si="102"/>
        <v/>
      </c>
      <c r="CG81" s="37" t="str">
        <f t="shared" si="103"/>
        <v/>
      </c>
      <c r="CH81" s="37" t="str">
        <f t="shared" si="104"/>
        <v/>
      </c>
      <c r="CI81" s="37" t="str">
        <f t="shared" si="105"/>
        <v/>
      </c>
    </row>
    <row r="82" spans="1:87" ht="12.75">
      <c r="A82" s="16"/>
      <c r="B82" s="14" t="str">
        <f>'Gene Table'!D81</f>
        <v>MIMAT0000764</v>
      </c>
      <c r="C82" s="14" t="s">
        <v>321</v>
      </c>
      <c r="D82" s="15" t="str">
        <f>IF(SUM('Test Sample Data'!D$3:D$98)&gt;10,IF(AND(ISNUMBER('Test Sample Data'!D81),'Test Sample Data'!D81&lt;$B$1,'Test Sample Data'!D81&gt;0),'Test Sample Data'!D81,$B$1),"")</f>
        <v/>
      </c>
      <c r="E82" s="15" t="str">
        <f>IF(SUM('Test Sample Data'!E$3:E$98)&gt;10,IF(AND(ISNUMBER('Test Sample Data'!E81),'Test Sample Data'!E81&lt;$B$1,'Test Sample Data'!E81&gt;0),'Test Sample Data'!E81,$B$1),"")</f>
        <v/>
      </c>
      <c r="F82" s="15" t="str">
        <f>IF(SUM('Test Sample Data'!F$3:F$98)&gt;10,IF(AND(ISNUMBER('Test Sample Data'!F81),'Test Sample Data'!F81&lt;$B$1,'Test Sample Data'!F81&gt;0),'Test Sample Data'!F81,$B$1),"")</f>
        <v/>
      </c>
      <c r="G82" s="15" t="str">
        <f>IF(SUM('Test Sample Data'!G$3:G$98)&gt;10,IF(AND(ISNUMBER('Test Sample Data'!G81),'Test Sample Data'!G81&lt;$B$1,'Test Sample Data'!G81&gt;0),'Test Sample Data'!G81,$B$1),"")</f>
        <v/>
      </c>
      <c r="H82" s="15" t="str">
        <f>IF(SUM('Test Sample Data'!H$3:H$98)&gt;10,IF(AND(ISNUMBER('Test Sample Data'!H81),'Test Sample Data'!H81&lt;$B$1,'Test Sample Data'!H81&gt;0),'Test Sample Data'!H81,$B$1),"")</f>
        <v/>
      </c>
      <c r="I82" s="15" t="str">
        <f>IF(SUM('Test Sample Data'!I$3:I$98)&gt;10,IF(AND(ISNUMBER('Test Sample Data'!I81),'Test Sample Data'!I81&lt;$B$1,'Test Sample Data'!I81&gt;0),'Test Sample Data'!I81,$B$1),"")</f>
        <v/>
      </c>
      <c r="J82" s="15" t="str">
        <f>IF(SUM('Test Sample Data'!J$3:J$98)&gt;10,IF(AND(ISNUMBER('Test Sample Data'!J81),'Test Sample Data'!J81&lt;$B$1,'Test Sample Data'!J81&gt;0),'Test Sample Data'!J81,$B$1),"")</f>
        <v/>
      </c>
      <c r="K82" s="15" t="str">
        <f>IF(SUM('Test Sample Data'!K$3:K$98)&gt;10,IF(AND(ISNUMBER('Test Sample Data'!K81),'Test Sample Data'!K81&lt;$B$1,'Test Sample Data'!K81&gt;0),'Test Sample Data'!K81,$B$1),"")</f>
        <v/>
      </c>
      <c r="L82" s="15" t="str">
        <f>IF(SUM('Test Sample Data'!L$3:L$98)&gt;10,IF(AND(ISNUMBER('Test Sample Data'!L81),'Test Sample Data'!L81&lt;$B$1,'Test Sample Data'!L81&gt;0),'Test Sample Data'!L81,$B$1),"")</f>
        <v/>
      </c>
      <c r="M82" s="15" t="str">
        <f>IF(SUM('Test Sample Data'!M$3:M$98)&gt;10,IF(AND(ISNUMBER('Test Sample Data'!M81),'Test Sample Data'!M81&lt;$B$1,'Test Sample Data'!M81&gt;0),'Test Sample Data'!M81,$B$1),"")</f>
        <v/>
      </c>
      <c r="N82" s="15" t="str">
        <f>'Gene Table'!D81</f>
        <v>MIMAT0000764</v>
      </c>
      <c r="O82" s="14" t="s">
        <v>321</v>
      </c>
      <c r="P82" s="15" t="str">
        <f>IF(SUM('Control Sample Data'!D$3:D$98)&gt;10,IF(AND(ISNUMBER('Control Sample Data'!D81),'Control Sample Data'!D81&lt;$B$1,'Control Sample Data'!D81&gt;0),'Control Sample Data'!D81,$B$1),"")</f>
        <v/>
      </c>
      <c r="Q82" s="15" t="str">
        <f>IF(SUM('Control Sample Data'!E$3:E$98)&gt;10,IF(AND(ISNUMBER('Control Sample Data'!E81),'Control Sample Data'!E81&lt;$B$1,'Control Sample Data'!E81&gt;0),'Control Sample Data'!E81,$B$1),"")</f>
        <v/>
      </c>
      <c r="R82" s="15" t="str">
        <f>IF(SUM('Control Sample Data'!F$3:F$98)&gt;10,IF(AND(ISNUMBER('Control Sample Data'!F81),'Control Sample Data'!F81&lt;$B$1,'Control Sample Data'!F81&gt;0),'Control Sample Data'!F81,$B$1),"")</f>
        <v/>
      </c>
      <c r="S82" s="15" t="str">
        <f>IF(SUM('Control Sample Data'!G$3:G$98)&gt;10,IF(AND(ISNUMBER('Control Sample Data'!G81),'Control Sample Data'!G81&lt;$B$1,'Control Sample Data'!G81&gt;0),'Control Sample Data'!G81,$B$1),"")</f>
        <v/>
      </c>
      <c r="T82" s="15" t="str">
        <f>IF(SUM('Control Sample Data'!H$3:H$98)&gt;10,IF(AND(ISNUMBER('Control Sample Data'!H81),'Control Sample Data'!H81&lt;$B$1,'Control Sample Data'!H81&gt;0),'Control Sample Data'!H81,$B$1),"")</f>
        <v/>
      </c>
      <c r="U82" s="15" t="str">
        <f>IF(SUM('Control Sample Data'!I$3:I$98)&gt;10,IF(AND(ISNUMBER('Control Sample Data'!I81),'Control Sample Data'!I81&lt;$B$1,'Control Sample Data'!I81&gt;0),'Control Sample Data'!I81,$B$1),"")</f>
        <v/>
      </c>
      <c r="V82" s="15" t="str">
        <f>IF(SUM('Control Sample Data'!J$3:J$98)&gt;10,IF(AND(ISNUMBER('Control Sample Data'!J81),'Control Sample Data'!J81&lt;$B$1,'Control Sample Data'!J81&gt;0),'Control Sample Data'!J81,$B$1),"")</f>
        <v/>
      </c>
      <c r="W82" s="15" t="str">
        <f>IF(SUM('Control Sample Data'!K$3:K$98)&gt;10,IF(AND(ISNUMBER('Control Sample Data'!K81),'Control Sample Data'!K81&lt;$B$1,'Control Sample Data'!K81&gt;0),'Control Sample Data'!K81,$B$1),"")</f>
        <v/>
      </c>
      <c r="X82" s="15" t="str">
        <f>IF(SUM('Control Sample Data'!L$3:L$98)&gt;10,IF(AND(ISNUMBER('Control Sample Data'!L81),'Control Sample Data'!L81&lt;$B$1,'Control Sample Data'!L81&gt;0),'Control Sample Data'!L81,$B$1),"")</f>
        <v/>
      </c>
      <c r="Y82" s="15" t="str">
        <f>IF(SUM('Control Sample Data'!M$3:M$98)&gt;10,IF(AND(ISNUMBER('Control Sample Data'!M81),'Control Sample Data'!M81&lt;$B$1,'Control Sample Data'!M81&gt;0),'Control Sample Data'!M81,$B$1),"")</f>
        <v/>
      </c>
      <c r="AT82" s="34" t="str">
        <f t="shared" si="64"/>
        <v/>
      </c>
      <c r="AU82" s="34" t="str">
        <f t="shared" si="65"/>
        <v/>
      </c>
      <c r="AV82" s="34" t="str">
        <f t="shared" si="66"/>
        <v/>
      </c>
      <c r="AW82" s="34" t="str">
        <f t="shared" si="67"/>
        <v/>
      </c>
      <c r="AX82" s="34" t="str">
        <f t="shared" si="68"/>
        <v/>
      </c>
      <c r="AY82" s="34" t="str">
        <f t="shared" si="69"/>
        <v/>
      </c>
      <c r="AZ82" s="34" t="str">
        <f t="shared" si="70"/>
        <v/>
      </c>
      <c r="BA82" s="34" t="str">
        <f t="shared" si="71"/>
        <v/>
      </c>
      <c r="BB82" s="34" t="str">
        <f t="shared" si="72"/>
        <v/>
      </c>
      <c r="BC82" s="34" t="str">
        <f t="shared" si="73"/>
        <v/>
      </c>
      <c r="BD82" s="34" t="str">
        <f t="shared" si="74"/>
        <v/>
      </c>
      <c r="BE82" s="34" t="str">
        <f t="shared" si="75"/>
        <v/>
      </c>
      <c r="BF82" s="34" t="str">
        <f t="shared" si="76"/>
        <v/>
      </c>
      <c r="BG82" s="34" t="str">
        <f t="shared" si="77"/>
        <v/>
      </c>
      <c r="BH82" s="34" t="str">
        <f t="shared" si="78"/>
        <v/>
      </c>
      <c r="BI82" s="34" t="str">
        <f t="shared" si="79"/>
        <v/>
      </c>
      <c r="BJ82" s="34" t="str">
        <f t="shared" si="80"/>
        <v/>
      </c>
      <c r="BK82" s="34" t="str">
        <f t="shared" si="81"/>
        <v/>
      </c>
      <c r="BL82" s="34" t="str">
        <f t="shared" si="82"/>
        <v/>
      </c>
      <c r="BM82" s="34" t="str">
        <f t="shared" si="83"/>
        <v/>
      </c>
      <c r="BN82" s="36" t="e">
        <f t="shared" si="84"/>
        <v>#DIV/0!</v>
      </c>
      <c r="BO82" s="36" t="e">
        <f t="shared" si="85"/>
        <v>#DIV/0!</v>
      </c>
      <c r="BP82" s="37" t="str">
        <f t="shared" si="86"/>
        <v/>
      </c>
      <c r="BQ82" s="37" t="str">
        <f t="shared" si="87"/>
        <v/>
      </c>
      <c r="BR82" s="37" t="str">
        <f t="shared" si="88"/>
        <v/>
      </c>
      <c r="BS82" s="37" t="str">
        <f t="shared" si="89"/>
        <v/>
      </c>
      <c r="BT82" s="37" t="str">
        <f t="shared" si="90"/>
        <v/>
      </c>
      <c r="BU82" s="37" t="str">
        <f t="shared" si="91"/>
        <v/>
      </c>
      <c r="BV82" s="37" t="str">
        <f t="shared" si="92"/>
        <v/>
      </c>
      <c r="BW82" s="37" t="str">
        <f t="shared" si="93"/>
        <v/>
      </c>
      <c r="BX82" s="37" t="str">
        <f t="shared" si="94"/>
        <v/>
      </c>
      <c r="BY82" s="37" t="str">
        <f t="shared" si="95"/>
        <v/>
      </c>
      <c r="BZ82" s="37" t="str">
        <f t="shared" si="96"/>
        <v/>
      </c>
      <c r="CA82" s="37" t="str">
        <f t="shared" si="97"/>
        <v/>
      </c>
      <c r="CB82" s="37" t="str">
        <f t="shared" si="98"/>
        <v/>
      </c>
      <c r="CC82" s="37" t="str">
        <f t="shared" si="99"/>
        <v/>
      </c>
      <c r="CD82" s="37" t="str">
        <f t="shared" si="100"/>
        <v/>
      </c>
      <c r="CE82" s="37" t="str">
        <f t="shared" si="101"/>
        <v/>
      </c>
      <c r="CF82" s="37" t="str">
        <f t="shared" si="102"/>
        <v/>
      </c>
      <c r="CG82" s="37" t="str">
        <f t="shared" si="103"/>
        <v/>
      </c>
      <c r="CH82" s="37" t="str">
        <f t="shared" si="104"/>
        <v/>
      </c>
      <c r="CI82" s="37" t="str">
        <f t="shared" si="105"/>
        <v/>
      </c>
    </row>
    <row r="83" spans="1:87" ht="12.75">
      <c r="A83" s="16"/>
      <c r="B83" s="14" t="str">
        <f>'Gene Table'!D82</f>
        <v>MIMAT0003326</v>
      </c>
      <c r="C83" s="14" t="s">
        <v>325</v>
      </c>
      <c r="D83" s="15" t="str">
        <f>IF(SUM('Test Sample Data'!D$3:D$98)&gt;10,IF(AND(ISNUMBER('Test Sample Data'!D82),'Test Sample Data'!D82&lt;$B$1,'Test Sample Data'!D82&gt;0),'Test Sample Data'!D82,$B$1),"")</f>
        <v/>
      </c>
      <c r="E83" s="15" t="str">
        <f>IF(SUM('Test Sample Data'!E$3:E$98)&gt;10,IF(AND(ISNUMBER('Test Sample Data'!E82),'Test Sample Data'!E82&lt;$B$1,'Test Sample Data'!E82&gt;0),'Test Sample Data'!E82,$B$1),"")</f>
        <v/>
      </c>
      <c r="F83" s="15" t="str">
        <f>IF(SUM('Test Sample Data'!F$3:F$98)&gt;10,IF(AND(ISNUMBER('Test Sample Data'!F82),'Test Sample Data'!F82&lt;$B$1,'Test Sample Data'!F82&gt;0),'Test Sample Data'!F82,$B$1),"")</f>
        <v/>
      </c>
      <c r="G83" s="15" t="str">
        <f>IF(SUM('Test Sample Data'!G$3:G$98)&gt;10,IF(AND(ISNUMBER('Test Sample Data'!G82),'Test Sample Data'!G82&lt;$B$1,'Test Sample Data'!G82&gt;0),'Test Sample Data'!G82,$B$1),"")</f>
        <v/>
      </c>
      <c r="H83" s="15" t="str">
        <f>IF(SUM('Test Sample Data'!H$3:H$98)&gt;10,IF(AND(ISNUMBER('Test Sample Data'!H82),'Test Sample Data'!H82&lt;$B$1,'Test Sample Data'!H82&gt;0),'Test Sample Data'!H82,$B$1),"")</f>
        <v/>
      </c>
      <c r="I83" s="15" t="str">
        <f>IF(SUM('Test Sample Data'!I$3:I$98)&gt;10,IF(AND(ISNUMBER('Test Sample Data'!I82),'Test Sample Data'!I82&lt;$B$1,'Test Sample Data'!I82&gt;0),'Test Sample Data'!I82,$B$1),"")</f>
        <v/>
      </c>
      <c r="J83" s="15" t="str">
        <f>IF(SUM('Test Sample Data'!J$3:J$98)&gt;10,IF(AND(ISNUMBER('Test Sample Data'!J82),'Test Sample Data'!J82&lt;$B$1,'Test Sample Data'!J82&gt;0),'Test Sample Data'!J82,$B$1),"")</f>
        <v/>
      </c>
      <c r="K83" s="15" t="str">
        <f>IF(SUM('Test Sample Data'!K$3:K$98)&gt;10,IF(AND(ISNUMBER('Test Sample Data'!K82),'Test Sample Data'!K82&lt;$B$1,'Test Sample Data'!K82&gt;0),'Test Sample Data'!K82,$B$1),"")</f>
        <v/>
      </c>
      <c r="L83" s="15" t="str">
        <f>IF(SUM('Test Sample Data'!L$3:L$98)&gt;10,IF(AND(ISNUMBER('Test Sample Data'!L82),'Test Sample Data'!L82&lt;$B$1,'Test Sample Data'!L82&gt;0),'Test Sample Data'!L82,$B$1),"")</f>
        <v/>
      </c>
      <c r="M83" s="15" t="str">
        <f>IF(SUM('Test Sample Data'!M$3:M$98)&gt;10,IF(AND(ISNUMBER('Test Sample Data'!M82),'Test Sample Data'!M82&lt;$B$1,'Test Sample Data'!M82&gt;0),'Test Sample Data'!M82,$B$1),"")</f>
        <v/>
      </c>
      <c r="N83" s="15" t="str">
        <f>'Gene Table'!D82</f>
        <v>MIMAT0003326</v>
      </c>
      <c r="O83" s="14" t="s">
        <v>325</v>
      </c>
      <c r="P83" s="15" t="str">
        <f>IF(SUM('Control Sample Data'!D$3:D$98)&gt;10,IF(AND(ISNUMBER('Control Sample Data'!D82),'Control Sample Data'!D82&lt;$B$1,'Control Sample Data'!D82&gt;0),'Control Sample Data'!D82,$B$1),"")</f>
        <v/>
      </c>
      <c r="Q83" s="15" t="str">
        <f>IF(SUM('Control Sample Data'!E$3:E$98)&gt;10,IF(AND(ISNUMBER('Control Sample Data'!E82),'Control Sample Data'!E82&lt;$B$1,'Control Sample Data'!E82&gt;0),'Control Sample Data'!E82,$B$1),"")</f>
        <v/>
      </c>
      <c r="R83" s="15" t="str">
        <f>IF(SUM('Control Sample Data'!F$3:F$98)&gt;10,IF(AND(ISNUMBER('Control Sample Data'!F82),'Control Sample Data'!F82&lt;$B$1,'Control Sample Data'!F82&gt;0),'Control Sample Data'!F82,$B$1),"")</f>
        <v/>
      </c>
      <c r="S83" s="15" t="str">
        <f>IF(SUM('Control Sample Data'!G$3:G$98)&gt;10,IF(AND(ISNUMBER('Control Sample Data'!G82),'Control Sample Data'!G82&lt;$B$1,'Control Sample Data'!G82&gt;0),'Control Sample Data'!G82,$B$1),"")</f>
        <v/>
      </c>
      <c r="T83" s="15" t="str">
        <f>IF(SUM('Control Sample Data'!H$3:H$98)&gt;10,IF(AND(ISNUMBER('Control Sample Data'!H82),'Control Sample Data'!H82&lt;$B$1,'Control Sample Data'!H82&gt;0),'Control Sample Data'!H82,$B$1),"")</f>
        <v/>
      </c>
      <c r="U83" s="15" t="str">
        <f>IF(SUM('Control Sample Data'!I$3:I$98)&gt;10,IF(AND(ISNUMBER('Control Sample Data'!I82),'Control Sample Data'!I82&lt;$B$1,'Control Sample Data'!I82&gt;0),'Control Sample Data'!I82,$B$1),"")</f>
        <v/>
      </c>
      <c r="V83" s="15" t="str">
        <f>IF(SUM('Control Sample Data'!J$3:J$98)&gt;10,IF(AND(ISNUMBER('Control Sample Data'!J82),'Control Sample Data'!J82&lt;$B$1,'Control Sample Data'!J82&gt;0),'Control Sample Data'!J82,$B$1),"")</f>
        <v/>
      </c>
      <c r="W83" s="15" t="str">
        <f>IF(SUM('Control Sample Data'!K$3:K$98)&gt;10,IF(AND(ISNUMBER('Control Sample Data'!K82),'Control Sample Data'!K82&lt;$B$1,'Control Sample Data'!K82&gt;0),'Control Sample Data'!K82,$B$1),"")</f>
        <v/>
      </c>
      <c r="X83" s="15" t="str">
        <f>IF(SUM('Control Sample Data'!L$3:L$98)&gt;10,IF(AND(ISNUMBER('Control Sample Data'!L82),'Control Sample Data'!L82&lt;$B$1,'Control Sample Data'!L82&gt;0),'Control Sample Data'!L82,$B$1),"")</f>
        <v/>
      </c>
      <c r="Y83" s="15" t="str">
        <f>IF(SUM('Control Sample Data'!M$3:M$98)&gt;10,IF(AND(ISNUMBER('Control Sample Data'!M82),'Control Sample Data'!M82&lt;$B$1,'Control Sample Data'!M82&gt;0),'Control Sample Data'!M82,$B$1),"")</f>
        <v/>
      </c>
      <c r="AT83" s="34" t="str">
        <f t="shared" si="64"/>
        <v/>
      </c>
      <c r="AU83" s="34" t="str">
        <f t="shared" si="65"/>
        <v/>
      </c>
      <c r="AV83" s="34" t="str">
        <f t="shared" si="66"/>
        <v/>
      </c>
      <c r="AW83" s="34" t="str">
        <f t="shared" si="67"/>
        <v/>
      </c>
      <c r="AX83" s="34" t="str">
        <f t="shared" si="68"/>
        <v/>
      </c>
      <c r="AY83" s="34" t="str">
        <f t="shared" si="69"/>
        <v/>
      </c>
      <c r="AZ83" s="34" t="str">
        <f t="shared" si="70"/>
        <v/>
      </c>
      <c r="BA83" s="34" t="str">
        <f t="shared" si="71"/>
        <v/>
      </c>
      <c r="BB83" s="34" t="str">
        <f t="shared" si="72"/>
        <v/>
      </c>
      <c r="BC83" s="34" t="str">
        <f t="shared" si="73"/>
        <v/>
      </c>
      <c r="BD83" s="34" t="str">
        <f t="shared" si="74"/>
        <v/>
      </c>
      <c r="BE83" s="34" t="str">
        <f t="shared" si="75"/>
        <v/>
      </c>
      <c r="BF83" s="34" t="str">
        <f t="shared" si="76"/>
        <v/>
      </c>
      <c r="BG83" s="34" t="str">
        <f t="shared" si="77"/>
        <v/>
      </c>
      <c r="BH83" s="34" t="str">
        <f t="shared" si="78"/>
        <v/>
      </c>
      <c r="BI83" s="34" t="str">
        <f t="shared" si="79"/>
        <v/>
      </c>
      <c r="BJ83" s="34" t="str">
        <f t="shared" si="80"/>
        <v/>
      </c>
      <c r="BK83" s="34" t="str">
        <f t="shared" si="81"/>
        <v/>
      </c>
      <c r="BL83" s="34" t="str">
        <f t="shared" si="82"/>
        <v/>
      </c>
      <c r="BM83" s="34" t="str">
        <f t="shared" si="83"/>
        <v/>
      </c>
      <c r="BN83" s="36" t="e">
        <f t="shared" si="84"/>
        <v>#DIV/0!</v>
      </c>
      <c r="BO83" s="36" t="e">
        <f t="shared" si="85"/>
        <v>#DIV/0!</v>
      </c>
      <c r="BP83" s="37" t="str">
        <f t="shared" si="86"/>
        <v/>
      </c>
      <c r="BQ83" s="37" t="str">
        <f t="shared" si="87"/>
        <v/>
      </c>
      <c r="BR83" s="37" t="str">
        <f t="shared" si="88"/>
        <v/>
      </c>
      <c r="BS83" s="37" t="str">
        <f t="shared" si="89"/>
        <v/>
      </c>
      <c r="BT83" s="37" t="str">
        <f t="shared" si="90"/>
        <v/>
      </c>
      <c r="BU83" s="37" t="str">
        <f t="shared" si="91"/>
        <v/>
      </c>
      <c r="BV83" s="37" t="str">
        <f t="shared" si="92"/>
        <v/>
      </c>
      <c r="BW83" s="37" t="str">
        <f t="shared" si="93"/>
        <v/>
      </c>
      <c r="BX83" s="37" t="str">
        <f t="shared" si="94"/>
        <v/>
      </c>
      <c r="BY83" s="37" t="str">
        <f t="shared" si="95"/>
        <v/>
      </c>
      <c r="BZ83" s="37" t="str">
        <f t="shared" si="96"/>
        <v/>
      </c>
      <c r="CA83" s="37" t="str">
        <f t="shared" si="97"/>
        <v/>
      </c>
      <c r="CB83" s="37" t="str">
        <f t="shared" si="98"/>
        <v/>
      </c>
      <c r="CC83" s="37" t="str">
        <f t="shared" si="99"/>
        <v/>
      </c>
      <c r="CD83" s="37" t="str">
        <f t="shared" si="100"/>
        <v/>
      </c>
      <c r="CE83" s="37" t="str">
        <f t="shared" si="101"/>
        <v/>
      </c>
      <c r="CF83" s="37" t="str">
        <f t="shared" si="102"/>
        <v/>
      </c>
      <c r="CG83" s="37" t="str">
        <f t="shared" si="103"/>
        <v/>
      </c>
      <c r="CH83" s="37" t="str">
        <f t="shared" si="104"/>
        <v/>
      </c>
      <c r="CI83" s="37" t="str">
        <f t="shared" si="105"/>
        <v/>
      </c>
    </row>
    <row r="84" spans="1:87" ht="12.75">
      <c r="A84" s="16"/>
      <c r="B84" s="14" t="str">
        <f>'Gene Table'!D83</f>
        <v>MIMAT0003324</v>
      </c>
      <c r="C84" s="14" t="s">
        <v>329</v>
      </c>
      <c r="D84" s="15" t="str">
        <f>IF(SUM('Test Sample Data'!D$3:D$98)&gt;10,IF(AND(ISNUMBER('Test Sample Data'!D83),'Test Sample Data'!D83&lt;$B$1,'Test Sample Data'!D83&gt;0),'Test Sample Data'!D83,$B$1),"")</f>
        <v/>
      </c>
      <c r="E84" s="15" t="str">
        <f>IF(SUM('Test Sample Data'!E$3:E$98)&gt;10,IF(AND(ISNUMBER('Test Sample Data'!E83),'Test Sample Data'!E83&lt;$B$1,'Test Sample Data'!E83&gt;0),'Test Sample Data'!E83,$B$1),"")</f>
        <v/>
      </c>
      <c r="F84" s="15" t="str">
        <f>IF(SUM('Test Sample Data'!F$3:F$98)&gt;10,IF(AND(ISNUMBER('Test Sample Data'!F83),'Test Sample Data'!F83&lt;$B$1,'Test Sample Data'!F83&gt;0),'Test Sample Data'!F83,$B$1),"")</f>
        <v/>
      </c>
      <c r="G84" s="15" t="str">
        <f>IF(SUM('Test Sample Data'!G$3:G$98)&gt;10,IF(AND(ISNUMBER('Test Sample Data'!G83),'Test Sample Data'!G83&lt;$B$1,'Test Sample Data'!G83&gt;0),'Test Sample Data'!G83,$B$1),"")</f>
        <v/>
      </c>
      <c r="H84" s="15" t="str">
        <f>IF(SUM('Test Sample Data'!H$3:H$98)&gt;10,IF(AND(ISNUMBER('Test Sample Data'!H83),'Test Sample Data'!H83&lt;$B$1,'Test Sample Data'!H83&gt;0),'Test Sample Data'!H83,$B$1),"")</f>
        <v/>
      </c>
      <c r="I84" s="15" t="str">
        <f>IF(SUM('Test Sample Data'!I$3:I$98)&gt;10,IF(AND(ISNUMBER('Test Sample Data'!I83),'Test Sample Data'!I83&lt;$B$1,'Test Sample Data'!I83&gt;0),'Test Sample Data'!I83,$B$1),"")</f>
        <v/>
      </c>
      <c r="J84" s="15" t="str">
        <f>IF(SUM('Test Sample Data'!J$3:J$98)&gt;10,IF(AND(ISNUMBER('Test Sample Data'!J83),'Test Sample Data'!J83&lt;$B$1,'Test Sample Data'!J83&gt;0),'Test Sample Data'!J83,$B$1),"")</f>
        <v/>
      </c>
      <c r="K84" s="15" t="str">
        <f>IF(SUM('Test Sample Data'!K$3:K$98)&gt;10,IF(AND(ISNUMBER('Test Sample Data'!K83),'Test Sample Data'!K83&lt;$B$1,'Test Sample Data'!K83&gt;0),'Test Sample Data'!K83,$B$1),"")</f>
        <v/>
      </c>
      <c r="L84" s="15" t="str">
        <f>IF(SUM('Test Sample Data'!L$3:L$98)&gt;10,IF(AND(ISNUMBER('Test Sample Data'!L83),'Test Sample Data'!L83&lt;$B$1,'Test Sample Data'!L83&gt;0),'Test Sample Data'!L83,$B$1),"")</f>
        <v/>
      </c>
      <c r="M84" s="15" t="str">
        <f>IF(SUM('Test Sample Data'!M$3:M$98)&gt;10,IF(AND(ISNUMBER('Test Sample Data'!M83),'Test Sample Data'!M83&lt;$B$1,'Test Sample Data'!M83&gt;0),'Test Sample Data'!M83,$B$1),"")</f>
        <v/>
      </c>
      <c r="N84" s="15" t="str">
        <f>'Gene Table'!D83</f>
        <v>MIMAT0003324</v>
      </c>
      <c r="O84" s="14" t="s">
        <v>329</v>
      </c>
      <c r="P84" s="15" t="str">
        <f>IF(SUM('Control Sample Data'!D$3:D$98)&gt;10,IF(AND(ISNUMBER('Control Sample Data'!D83),'Control Sample Data'!D83&lt;$B$1,'Control Sample Data'!D83&gt;0),'Control Sample Data'!D83,$B$1),"")</f>
        <v/>
      </c>
      <c r="Q84" s="15" t="str">
        <f>IF(SUM('Control Sample Data'!E$3:E$98)&gt;10,IF(AND(ISNUMBER('Control Sample Data'!E83),'Control Sample Data'!E83&lt;$B$1,'Control Sample Data'!E83&gt;0),'Control Sample Data'!E83,$B$1),"")</f>
        <v/>
      </c>
      <c r="R84" s="15" t="str">
        <f>IF(SUM('Control Sample Data'!F$3:F$98)&gt;10,IF(AND(ISNUMBER('Control Sample Data'!F83),'Control Sample Data'!F83&lt;$B$1,'Control Sample Data'!F83&gt;0),'Control Sample Data'!F83,$B$1),"")</f>
        <v/>
      </c>
      <c r="S84" s="15" t="str">
        <f>IF(SUM('Control Sample Data'!G$3:G$98)&gt;10,IF(AND(ISNUMBER('Control Sample Data'!G83),'Control Sample Data'!G83&lt;$B$1,'Control Sample Data'!G83&gt;0),'Control Sample Data'!G83,$B$1),"")</f>
        <v/>
      </c>
      <c r="T84" s="15" t="str">
        <f>IF(SUM('Control Sample Data'!H$3:H$98)&gt;10,IF(AND(ISNUMBER('Control Sample Data'!H83),'Control Sample Data'!H83&lt;$B$1,'Control Sample Data'!H83&gt;0),'Control Sample Data'!H83,$B$1),"")</f>
        <v/>
      </c>
      <c r="U84" s="15" t="str">
        <f>IF(SUM('Control Sample Data'!I$3:I$98)&gt;10,IF(AND(ISNUMBER('Control Sample Data'!I83),'Control Sample Data'!I83&lt;$B$1,'Control Sample Data'!I83&gt;0),'Control Sample Data'!I83,$B$1),"")</f>
        <v/>
      </c>
      <c r="V84" s="15" t="str">
        <f>IF(SUM('Control Sample Data'!J$3:J$98)&gt;10,IF(AND(ISNUMBER('Control Sample Data'!J83),'Control Sample Data'!J83&lt;$B$1,'Control Sample Data'!J83&gt;0),'Control Sample Data'!J83,$B$1),"")</f>
        <v/>
      </c>
      <c r="W84" s="15" t="str">
        <f>IF(SUM('Control Sample Data'!K$3:K$98)&gt;10,IF(AND(ISNUMBER('Control Sample Data'!K83),'Control Sample Data'!K83&lt;$B$1,'Control Sample Data'!K83&gt;0),'Control Sample Data'!K83,$B$1),"")</f>
        <v/>
      </c>
      <c r="X84" s="15" t="str">
        <f>IF(SUM('Control Sample Data'!L$3:L$98)&gt;10,IF(AND(ISNUMBER('Control Sample Data'!L83),'Control Sample Data'!L83&lt;$B$1,'Control Sample Data'!L83&gt;0),'Control Sample Data'!L83,$B$1),"")</f>
        <v/>
      </c>
      <c r="Y84" s="15" t="str">
        <f>IF(SUM('Control Sample Data'!M$3:M$98)&gt;10,IF(AND(ISNUMBER('Control Sample Data'!M83),'Control Sample Data'!M83&lt;$B$1,'Control Sample Data'!M83&gt;0),'Control Sample Data'!M83,$B$1),"")</f>
        <v/>
      </c>
      <c r="AT84" s="34" t="str">
        <f t="shared" si="64"/>
        <v/>
      </c>
      <c r="AU84" s="34" t="str">
        <f t="shared" si="65"/>
        <v/>
      </c>
      <c r="AV84" s="34" t="str">
        <f t="shared" si="66"/>
        <v/>
      </c>
      <c r="AW84" s="34" t="str">
        <f t="shared" si="67"/>
        <v/>
      </c>
      <c r="AX84" s="34" t="str">
        <f t="shared" si="68"/>
        <v/>
      </c>
      <c r="AY84" s="34" t="str">
        <f t="shared" si="69"/>
        <v/>
      </c>
      <c r="AZ84" s="34" t="str">
        <f t="shared" si="70"/>
        <v/>
      </c>
      <c r="BA84" s="34" t="str">
        <f t="shared" si="71"/>
        <v/>
      </c>
      <c r="BB84" s="34" t="str">
        <f t="shared" si="72"/>
        <v/>
      </c>
      <c r="BC84" s="34" t="str">
        <f t="shared" si="73"/>
        <v/>
      </c>
      <c r="BD84" s="34" t="str">
        <f t="shared" si="74"/>
        <v/>
      </c>
      <c r="BE84" s="34" t="str">
        <f t="shared" si="75"/>
        <v/>
      </c>
      <c r="BF84" s="34" t="str">
        <f t="shared" si="76"/>
        <v/>
      </c>
      <c r="BG84" s="34" t="str">
        <f t="shared" si="77"/>
        <v/>
      </c>
      <c r="BH84" s="34" t="str">
        <f t="shared" si="78"/>
        <v/>
      </c>
      <c r="BI84" s="34" t="str">
        <f t="shared" si="79"/>
        <v/>
      </c>
      <c r="BJ84" s="34" t="str">
        <f t="shared" si="80"/>
        <v/>
      </c>
      <c r="BK84" s="34" t="str">
        <f t="shared" si="81"/>
        <v/>
      </c>
      <c r="BL84" s="34" t="str">
        <f t="shared" si="82"/>
        <v/>
      </c>
      <c r="BM84" s="34" t="str">
        <f t="shared" si="83"/>
        <v/>
      </c>
      <c r="BN84" s="36" t="e">
        <f t="shared" si="84"/>
        <v>#DIV/0!</v>
      </c>
      <c r="BO84" s="36" t="e">
        <f t="shared" si="85"/>
        <v>#DIV/0!</v>
      </c>
      <c r="BP84" s="37" t="str">
        <f t="shared" si="86"/>
        <v/>
      </c>
      <c r="BQ84" s="37" t="str">
        <f t="shared" si="87"/>
        <v/>
      </c>
      <c r="BR84" s="37" t="str">
        <f t="shared" si="88"/>
        <v/>
      </c>
      <c r="BS84" s="37" t="str">
        <f t="shared" si="89"/>
        <v/>
      </c>
      <c r="BT84" s="37" t="str">
        <f t="shared" si="90"/>
        <v/>
      </c>
      <c r="BU84" s="37" t="str">
        <f t="shared" si="91"/>
        <v/>
      </c>
      <c r="BV84" s="37" t="str">
        <f t="shared" si="92"/>
        <v/>
      </c>
      <c r="BW84" s="37" t="str">
        <f t="shared" si="93"/>
        <v/>
      </c>
      <c r="BX84" s="37" t="str">
        <f t="shared" si="94"/>
        <v/>
      </c>
      <c r="BY84" s="37" t="str">
        <f t="shared" si="95"/>
        <v/>
      </c>
      <c r="BZ84" s="37" t="str">
        <f t="shared" si="96"/>
        <v/>
      </c>
      <c r="CA84" s="37" t="str">
        <f t="shared" si="97"/>
        <v/>
      </c>
      <c r="CB84" s="37" t="str">
        <f t="shared" si="98"/>
        <v/>
      </c>
      <c r="CC84" s="37" t="str">
        <f t="shared" si="99"/>
        <v/>
      </c>
      <c r="CD84" s="37" t="str">
        <f t="shared" si="100"/>
        <v/>
      </c>
      <c r="CE84" s="37" t="str">
        <f t="shared" si="101"/>
        <v/>
      </c>
      <c r="CF84" s="37" t="str">
        <f t="shared" si="102"/>
        <v/>
      </c>
      <c r="CG84" s="37" t="str">
        <f t="shared" si="103"/>
        <v/>
      </c>
      <c r="CH84" s="37" t="str">
        <f t="shared" si="104"/>
        <v/>
      </c>
      <c r="CI84" s="37" t="str">
        <f t="shared" si="105"/>
        <v/>
      </c>
    </row>
    <row r="85" spans="1:87" ht="12.75">
      <c r="A85" s="16"/>
      <c r="B85" s="14" t="str">
        <f>'Gene Table'!D84</f>
        <v>MIMAT0000414</v>
      </c>
      <c r="C85" s="14" t="s">
        <v>333</v>
      </c>
      <c r="D85" s="15" t="str">
        <f>IF(SUM('Test Sample Data'!D$3:D$98)&gt;10,IF(AND(ISNUMBER('Test Sample Data'!D84),'Test Sample Data'!D84&lt;$B$1,'Test Sample Data'!D84&gt;0),'Test Sample Data'!D84,$B$1),"")</f>
        <v/>
      </c>
      <c r="E85" s="15" t="str">
        <f>IF(SUM('Test Sample Data'!E$3:E$98)&gt;10,IF(AND(ISNUMBER('Test Sample Data'!E84),'Test Sample Data'!E84&lt;$B$1,'Test Sample Data'!E84&gt;0),'Test Sample Data'!E84,$B$1),"")</f>
        <v/>
      </c>
      <c r="F85" s="15" t="str">
        <f>IF(SUM('Test Sample Data'!F$3:F$98)&gt;10,IF(AND(ISNUMBER('Test Sample Data'!F84),'Test Sample Data'!F84&lt;$B$1,'Test Sample Data'!F84&gt;0),'Test Sample Data'!F84,$B$1),"")</f>
        <v/>
      </c>
      <c r="G85" s="15" t="str">
        <f>IF(SUM('Test Sample Data'!G$3:G$98)&gt;10,IF(AND(ISNUMBER('Test Sample Data'!G84),'Test Sample Data'!G84&lt;$B$1,'Test Sample Data'!G84&gt;0),'Test Sample Data'!G84,$B$1),"")</f>
        <v/>
      </c>
      <c r="H85" s="15" t="str">
        <f>IF(SUM('Test Sample Data'!H$3:H$98)&gt;10,IF(AND(ISNUMBER('Test Sample Data'!H84),'Test Sample Data'!H84&lt;$B$1,'Test Sample Data'!H84&gt;0),'Test Sample Data'!H84,$B$1),"")</f>
        <v/>
      </c>
      <c r="I85" s="15" t="str">
        <f>IF(SUM('Test Sample Data'!I$3:I$98)&gt;10,IF(AND(ISNUMBER('Test Sample Data'!I84),'Test Sample Data'!I84&lt;$B$1,'Test Sample Data'!I84&gt;0),'Test Sample Data'!I84,$B$1),"")</f>
        <v/>
      </c>
      <c r="J85" s="15" t="str">
        <f>IF(SUM('Test Sample Data'!J$3:J$98)&gt;10,IF(AND(ISNUMBER('Test Sample Data'!J84),'Test Sample Data'!J84&lt;$B$1,'Test Sample Data'!J84&gt;0),'Test Sample Data'!J84,$B$1),"")</f>
        <v/>
      </c>
      <c r="K85" s="15" t="str">
        <f>IF(SUM('Test Sample Data'!K$3:K$98)&gt;10,IF(AND(ISNUMBER('Test Sample Data'!K84),'Test Sample Data'!K84&lt;$B$1,'Test Sample Data'!K84&gt;0),'Test Sample Data'!K84,$B$1),"")</f>
        <v/>
      </c>
      <c r="L85" s="15" t="str">
        <f>IF(SUM('Test Sample Data'!L$3:L$98)&gt;10,IF(AND(ISNUMBER('Test Sample Data'!L84),'Test Sample Data'!L84&lt;$B$1,'Test Sample Data'!L84&gt;0),'Test Sample Data'!L84,$B$1),"")</f>
        <v/>
      </c>
      <c r="M85" s="15" t="str">
        <f>IF(SUM('Test Sample Data'!M$3:M$98)&gt;10,IF(AND(ISNUMBER('Test Sample Data'!M84),'Test Sample Data'!M84&lt;$B$1,'Test Sample Data'!M84&gt;0),'Test Sample Data'!M84,$B$1),"")</f>
        <v/>
      </c>
      <c r="N85" s="15" t="str">
        <f>'Gene Table'!D84</f>
        <v>MIMAT0000414</v>
      </c>
      <c r="O85" s="14" t="s">
        <v>333</v>
      </c>
      <c r="P85" s="15" t="str">
        <f>IF(SUM('Control Sample Data'!D$3:D$98)&gt;10,IF(AND(ISNUMBER('Control Sample Data'!D84),'Control Sample Data'!D84&lt;$B$1,'Control Sample Data'!D84&gt;0),'Control Sample Data'!D84,$B$1),"")</f>
        <v/>
      </c>
      <c r="Q85" s="15" t="str">
        <f>IF(SUM('Control Sample Data'!E$3:E$98)&gt;10,IF(AND(ISNUMBER('Control Sample Data'!E84),'Control Sample Data'!E84&lt;$B$1,'Control Sample Data'!E84&gt;0),'Control Sample Data'!E84,$B$1),"")</f>
        <v/>
      </c>
      <c r="R85" s="15" t="str">
        <f>IF(SUM('Control Sample Data'!F$3:F$98)&gt;10,IF(AND(ISNUMBER('Control Sample Data'!F84),'Control Sample Data'!F84&lt;$B$1,'Control Sample Data'!F84&gt;0),'Control Sample Data'!F84,$B$1),"")</f>
        <v/>
      </c>
      <c r="S85" s="15" t="str">
        <f>IF(SUM('Control Sample Data'!G$3:G$98)&gt;10,IF(AND(ISNUMBER('Control Sample Data'!G84),'Control Sample Data'!G84&lt;$B$1,'Control Sample Data'!G84&gt;0),'Control Sample Data'!G84,$B$1),"")</f>
        <v/>
      </c>
      <c r="T85" s="15" t="str">
        <f>IF(SUM('Control Sample Data'!H$3:H$98)&gt;10,IF(AND(ISNUMBER('Control Sample Data'!H84),'Control Sample Data'!H84&lt;$B$1,'Control Sample Data'!H84&gt;0),'Control Sample Data'!H84,$B$1),"")</f>
        <v/>
      </c>
      <c r="U85" s="15" t="str">
        <f>IF(SUM('Control Sample Data'!I$3:I$98)&gt;10,IF(AND(ISNUMBER('Control Sample Data'!I84),'Control Sample Data'!I84&lt;$B$1,'Control Sample Data'!I84&gt;0),'Control Sample Data'!I84,$B$1),"")</f>
        <v/>
      </c>
      <c r="V85" s="15" t="str">
        <f>IF(SUM('Control Sample Data'!J$3:J$98)&gt;10,IF(AND(ISNUMBER('Control Sample Data'!J84),'Control Sample Data'!J84&lt;$B$1,'Control Sample Data'!J84&gt;0),'Control Sample Data'!J84,$B$1),"")</f>
        <v/>
      </c>
      <c r="W85" s="15" t="str">
        <f>IF(SUM('Control Sample Data'!K$3:K$98)&gt;10,IF(AND(ISNUMBER('Control Sample Data'!K84),'Control Sample Data'!K84&lt;$B$1,'Control Sample Data'!K84&gt;0),'Control Sample Data'!K84,$B$1),"")</f>
        <v/>
      </c>
      <c r="X85" s="15" t="str">
        <f>IF(SUM('Control Sample Data'!L$3:L$98)&gt;10,IF(AND(ISNUMBER('Control Sample Data'!L84),'Control Sample Data'!L84&lt;$B$1,'Control Sample Data'!L84&gt;0),'Control Sample Data'!L84,$B$1),"")</f>
        <v/>
      </c>
      <c r="Y85" s="15" t="str">
        <f>IF(SUM('Control Sample Data'!M$3:M$98)&gt;10,IF(AND(ISNUMBER('Control Sample Data'!M84),'Control Sample Data'!M84&lt;$B$1,'Control Sample Data'!M84&gt;0),'Control Sample Data'!M84,$B$1),"")</f>
        <v/>
      </c>
      <c r="AT85" s="34" t="str">
        <f t="shared" si="64"/>
        <v/>
      </c>
      <c r="AU85" s="34" t="str">
        <f t="shared" si="65"/>
        <v/>
      </c>
      <c r="AV85" s="34" t="str">
        <f t="shared" si="66"/>
        <v/>
      </c>
      <c r="AW85" s="34" t="str">
        <f t="shared" si="67"/>
        <v/>
      </c>
      <c r="AX85" s="34" t="str">
        <f t="shared" si="68"/>
        <v/>
      </c>
      <c r="AY85" s="34" t="str">
        <f t="shared" si="69"/>
        <v/>
      </c>
      <c r="AZ85" s="34" t="str">
        <f t="shared" si="70"/>
        <v/>
      </c>
      <c r="BA85" s="34" t="str">
        <f t="shared" si="71"/>
        <v/>
      </c>
      <c r="BB85" s="34" t="str">
        <f t="shared" si="72"/>
        <v/>
      </c>
      <c r="BC85" s="34" t="str">
        <f t="shared" si="73"/>
        <v/>
      </c>
      <c r="BD85" s="34" t="str">
        <f t="shared" si="74"/>
        <v/>
      </c>
      <c r="BE85" s="34" t="str">
        <f t="shared" si="75"/>
        <v/>
      </c>
      <c r="BF85" s="34" t="str">
        <f t="shared" si="76"/>
        <v/>
      </c>
      <c r="BG85" s="34" t="str">
        <f t="shared" si="77"/>
        <v/>
      </c>
      <c r="BH85" s="34" t="str">
        <f t="shared" si="78"/>
        <v/>
      </c>
      <c r="BI85" s="34" t="str">
        <f t="shared" si="79"/>
        <v/>
      </c>
      <c r="BJ85" s="34" t="str">
        <f t="shared" si="80"/>
        <v/>
      </c>
      <c r="BK85" s="34" t="str">
        <f t="shared" si="81"/>
        <v/>
      </c>
      <c r="BL85" s="34" t="str">
        <f t="shared" si="82"/>
        <v/>
      </c>
      <c r="BM85" s="34" t="str">
        <f t="shared" si="83"/>
        <v/>
      </c>
      <c r="BN85" s="36" t="e">
        <f t="shared" si="84"/>
        <v>#DIV/0!</v>
      </c>
      <c r="BO85" s="36" t="e">
        <f t="shared" si="85"/>
        <v>#DIV/0!</v>
      </c>
      <c r="BP85" s="37" t="str">
        <f t="shared" si="86"/>
        <v/>
      </c>
      <c r="BQ85" s="37" t="str">
        <f t="shared" si="87"/>
        <v/>
      </c>
      <c r="BR85" s="37" t="str">
        <f t="shared" si="88"/>
        <v/>
      </c>
      <c r="BS85" s="37" t="str">
        <f t="shared" si="89"/>
        <v/>
      </c>
      <c r="BT85" s="37" t="str">
        <f t="shared" si="90"/>
        <v/>
      </c>
      <c r="BU85" s="37" t="str">
        <f t="shared" si="91"/>
        <v/>
      </c>
      <c r="BV85" s="37" t="str">
        <f t="shared" si="92"/>
        <v/>
      </c>
      <c r="BW85" s="37" t="str">
        <f t="shared" si="93"/>
        <v/>
      </c>
      <c r="BX85" s="37" t="str">
        <f t="shared" si="94"/>
        <v/>
      </c>
      <c r="BY85" s="37" t="str">
        <f t="shared" si="95"/>
        <v/>
      </c>
      <c r="BZ85" s="37" t="str">
        <f t="shared" si="96"/>
        <v/>
      </c>
      <c r="CA85" s="37" t="str">
        <f t="shared" si="97"/>
        <v/>
      </c>
      <c r="CB85" s="37" t="str">
        <f t="shared" si="98"/>
        <v/>
      </c>
      <c r="CC85" s="37" t="str">
        <f t="shared" si="99"/>
        <v/>
      </c>
      <c r="CD85" s="37" t="str">
        <f t="shared" si="100"/>
        <v/>
      </c>
      <c r="CE85" s="37" t="str">
        <f t="shared" si="101"/>
        <v/>
      </c>
      <c r="CF85" s="37" t="str">
        <f t="shared" si="102"/>
        <v/>
      </c>
      <c r="CG85" s="37" t="str">
        <f t="shared" si="103"/>
        <v/>
      </c>
      <c r="CH85" s="37" t="str">
        <f t="shared" si="104"/>
        <v/>
      </c>
      <c r="CI85" s="37" t="str">
        <f t="shared" si="105"/>
        <v/>
      </c>
    </row>
    <row r="86" spans="1:87" ht="12.75">
      <c r="A86" s="16"/>
      <c r="B86" s="14" t="str">
        <f>'Gene Table'!D85</f>
        <v>MIMAT0000415</v>
      </c>
      <c r="C86" s="14" t="s">
        <v>337</v>
      </c>
      <c r="D86" s="15" t="str">
        <f>IF(SUM('Test Sample Data'!D$3:D$98)&gt;10,IF(AND(ISNUMBER('Test Sample Data'!D85),'Test Sample Data'!D85&lt;$B$1,'Test Sample Data'!D85&gt;0),'Test Sample Data'!D85,$B$1),"")</f>
        <v/>
      </c>
      <c r="E86" s="15" t="str">
        <f>IF(SUM('Test Sample Data'!E$3:E$98)&gt;10,IF(AND(ISNUMBER('Test Sample Data'!E85),'Test Sample Data'!E85&lt;$B$1,'Test Sample Data'!E85&gt;0),'Test Sample Data'!E85,$B$1),"")</f>
        <v/>
      </c>
      <c r="F86" s="15" t="str">
        <f>IF(SUM('Test Sample Data'!F$3:F$98)&gt;10,IF(AND(ISNUMBER('Test Sample Data'!F85),'Test Sample Data'!F85&lt;$B$1,'Test Sample Data'!F85&gt;0),'Test Sample Data'!F85,$B$1),"")</f>
        <v/>
      </c>
      <c r="G86" s="15" t="str">
        <f>IF(SUM('Test Sample Data'!G$3:G$98)&gt;10,IF(AND(ISNUMBER('Test Sample Data'!G85),'Test Sample Data'!G85&lt;$B$1,'Test Sample Data'!G85&gt;0),'Test Sample Data'!G85,$B$1),"")</f>
        <v/>
      </c>
      <c r="H86" s="15" t="str">
        <f>IF(SUM('Test Sample Data'!H$3:H$98)&gt;10,IF(AND(ISNUMBER('Test Sample Data'!H85),'Test Sample Data'!H85&lt;$B$1,'Test Sample Data'!H85&gt;0),'Test Sample Data'!H85,$B$1),"")</f>
        <v/>
      </c>
      <c r="I86" s="15" t="str">
        <f>IF(SUM('Test Sample Data'!I$3:I$98)&gt;10,IF(AND(ISNUMBER('Test Sample Data'!I85),'Test Sample Data'!I85&lt;$B$1,'Test Sample Data'!I85&gt;0),'Test Sample Data'!I85,$B$1),"")</f>
        <v/>
      </c>
      <c r="J86" s="15" t="str">
        <f>IF(SUM('Test Sample Data'!J$3:J$98)&gt;10,IF(AND(ISNUMBER('Test Sample Data'!J85),'Test Sample Data'!J85&lt;$B$1,'Test Sample Data'!J85&gt;0),'Test Sample Data'!J85,$B$1),"")</f>
        <v/>
      </c>
      <c r="K86" s="15" t="str">
        <f>IF(SUM('Test Sample Data'!K$3:K$98)&gt;10,IF(AND(ISNUMBER('Test Sample Data'!K85),'Test Sample Data'!K85&lt;$B$1,'Test Sample Data'!K85&gt;0),'Test Sample Data'!K85,$B$1),"")</f>
        <v/>
      </c>
      <c r="L86" s="15" t="str">
        <f>IF(SUM('Test Sample Data'!L$3:L$98)&gt;10,IF(AND(ISNUMBER('Test Sample Data'!L85),'Test Sample Data'!L85&lt;$B$1,'Test Sample Data'!L85&gt;0),'Test Sample Data'!L85,$B$1),"")</f>
        <v/>
      </c>
      <c r="M86" s="15" t="str">
        <f>IF(SUM('Test Sample Data'!M$3:M$98)&gt;10,IF(AND(ISNUMBER('Test Sample Data'!M85),'Test Sample Data'!M85&lt;$B$1,'Test Sample Data'!M85&gt;0),'Test Sample Data'!M85,$B$1),"")</f>
        <v/>
      </c>
      <c r="N86" s="15" t="str">
        <f>'Gene Table'!D85</f>
        <v>MIMAT0000415</v>
      </c>
      <c r="O86" s="14" t="s">
        <v>337</v>
      </c>
      <c r="P86" s="15" t="str">
        <f>IF(SUM('Control Sample Data'!D$3:D$98)&gt;10,IF(AND(ISNUMBER('Control Sample Data'!D85),'Control Sample Data'!D85&lt;$B$1,'Control Sample Data'!D85&gt;0),'Control Sample Data'!D85,$B$1),"")</f>
        <v/>
      </c>
      <c r="Q86" s="15" t="str">
        <f>IF(SUM('Control Sample Data'!E$3:E$98)&gt;10,IF(AND(ISNUMBER('Control Sample Data'!E85),'Control Sample Data'!E85&lt;$B$1,'Control Sample Data'!E85&gt;0),'Control Sample Data'!E85,$B$1),"")</f>
        <v/>
      </c>
      <c r="R86" s="15" t="str">
        <f>IF(SUM('Control Sample Data'!F$3:F$98)&gt;10,IF(AND(ISNUMBER('Control Sample Data'!F85),'Control Sample Data'!F85&lt;$B$1,'Control Sample Data'!F85&gt;0),'Control Sample Data'!F85,$B$1),"")</f>
        <v/>
      </c>
      <c r="S86" s="15" t="str">
        <f>IF(SUM('Control Sample Data'!G$3:G$98)&gt;10,IF(AND(ISNUMBER('Control Sample Data'!G85),'Control Sample Data'!G85&lt;$B$1,'Control Sample Data'!G85&gt;0),'Control Sample Data'!G85,$B$1),"")</f>
        <v/>
      </c>
      <c r="T86" s="15" t="str">
        <f>IF(SUM('Control Sample Data'!H$3:H$98)&gt;10,IF(AND(ISNUMBER('Control Sample Data'!H85),'Control Sample Data'!H85&lt;$B$1,'Control Sample Data'!H85&gt;0),'Control Sample Data'!H85,$B$1),"")</f>
        <v/>
      </c>
      <c r="U86" s="15" t="str">
        <f>IF(SUM('Control Sample Data'!I$3:I$98)&gt;10,IF(AND(ISNUMBER('Control Sample Data'!I85),'Control Sample Data'!I85&lt;$B$1,'Control Sample Data'!I85&gt;0),'Control Sample Data'!I85,$B$1),"")</f>
        <v/>
      </c>
      <c r="V86" s="15" t="str">
        <f>IF(SUM('Control Sample Data'!J$3:J$98)&gt;10,IF(AND(ISNUMBER('Control Sample Data'!J85),'Control Sample Data'!J85&lt;$B$1,'Control Sample Data'!J85&gt;0),'Control Sample Data'!J85,$B$1),"")</f>
        <v/>
      </c>
      <c r="W86" s="15" t="str">
        <f>IF(SUM('Control Sample Data'!K$3:K$98)&gt;10,IF(AND(ISNUMBER('Control Sample Data'!K85),'Control Sample Data'!K85&lt;$B$1,'Control Sample Data'!K85&gt;0),'Control Sample Data'!K85,$B$1),"")</f>
        <v/>
      </c>
      <c r="X86" s="15" t="str">
        <f>IF(SUM('Control Sample Data'!L$3:L$98)&gt;10,IF(AND(ISNUMBER('Control Sample Data'!L85),'Control Sample Data'!L85&lt;$B$1,'Control Sample Data'!L85&gt;0),'Control Sample Data'!L85,$B$1),"")</f>
        <v/>
      </c>
      <c r="Y86" s="15" t="str">
        <f>IF(SUM('Control Sample Data'!M$3:M$98)&gt;10,IF(AND(ISNUMBER('Control Sample Data'!M85),'Control Sample Data'!M85&lt;$B$1,'Control Sample Data'!M85&gt;0),'Control Sample Data'!M85,$B$1),"")</f>
        <v/>
      </c>
      <c r="AT86" s="34" t="str">
        <f t="shared" si="64"/>
        <v/>
      </c>
      <c r="AU86" s="34" t="str">
        <f t="shared" si="65"/>
        <v/>
      </c>
      <c r="AV86" s="34" t="str">
        <f t="shared" si="66"/>
        <v/>
      </c>
      <c r="AW86" s="34" t="str">
        <f t="shared" si="67"/>
        <v/>
      </c>
      <c r="AX86" s="34" t="str">
        <f t="shared" si="68"/>
        <v/>
      </c>
      <c r="AY86" s="34" t="str">
        <f t="shared" si="69"/>
        <v/>
      </c>
      <c r="AZ86" s="34" t="str">
        <f t="shared" si="70"/>
        <v/>
      </c>
      <c r="BA86" s="34" t="str">
        <f t="shared" si="71"/>
        <v/>
      </c>
      <c r="BB86" s="34" t="str">
        <f t="shared" si="72"/>
        <v/>
      </c>
      <c r="BC86" s="34" t="str">
        <f t="shared" si="73"/>
        <v/>
      </c>
      <c r="BD86" s="34" t="str">
        <f t="shared" si="74"/>
        <v/>
      </c>
      <c r="BE86" s="34" t="str">
        <f t="shared" si="75"/>
        <v/>
      </c>
      <c r="BF86" s="34" t="str">
        <f t="shared" si="76"/>
        <v/>
      </c>
      <c r="BG86" s="34" t="str">
        <f t="shared" si="77"/>
        <v/>
      </c>
      <c r="BH86" s="34" t="str">
        <f t="shared" si="78"/>
        <v/>
      </c>
      <c r="BI86" s="34" t="str">
        <f t="shared" si="79"/>
        <v/>
      </c>
      <c r="BJ86" s="34" t="str">
        <f t="shared" si="80"/>
        <v/>
      </c>
      <c r="BK86" s="34" t="str">
        <f t="shared" si="81"/>
        <v/>
      </c>
      <c r="BL86" s="34" t="str">
        <f t="shared" si="82"/>
        <v/>
      </c>
      <c r="BM86" s="34" t="str">
        <f t="shared" si="83"/>
        <v/>
      </c>
      <c r="BN86" s="36" t="e">
        <f t="shared" si="84"/>
        <v>#DIV/0!</v>
      </c>
      <c r="BO86" s="36" t="e">
        <f t="shared" si="85"/>
        <v>#DIV/0!</v>
      </c>
      <c r="BP86" s="37" t="str">
        <f t="shared" si="86"/>
        <v/>
      </c>
      <c r="BQ86" s="37" t="str">
        <f t="shared" si="87"/>
        <v/>
      </c>
      <c r="BR86" s="37" t="str">
        <f t="shared" si="88"/>
        <v/>
      </c>
      <c r="BS86" s="37" t="str">
        <f t="shared" si="89"/>
        <v/>
      </c>
      <c r="BT86" s="37" t="str">
        <f t="shared" si="90"/>
        <v/>
      </c>
      <c r="BU86" s="37" t="str">
        <f t="shared" si="91"/>
        <v/>
      </c>
      <c r="BV86" s="37" t="str">
        <f t="shared" si="92"/>
        <v/>
      </c>
      <c r="BW86" s="37" t="str">
        <f t="shared" si="93"/>
        <v/>
      </c>
      <c r="BX86" s="37" t="str">
        <f t="shared" si="94"/>
        <v/>
      </c>
      <c r="BY86" s="37" t="str">
        <f t="shared" si="95"/>
        <v/>
      </c>
      <c r="BZ86" s="37" t="str">
        <f t="shared" si="96"/>
        <v/>
      </c>
      <c r="CA86" s="37" t="str">
        <f t="shared" si="97"/>
        <v/>
      </c>
      <c r="CB86" s="37" t="str">
        <f t="shared" si="98"/>
        <v/>
      </c>
      <c r="CC86" s="37" t="str">
        <f t="shared" si="99"/>
        <v/>
      </c>
      <c r="CD86" s="37" t="str">
        <f t="shared" si="100"/>
        <v/>
      </c>
      <c r="CE86" s="37" t="str">
        <f t="shared" si="101"/>
        <v/>
      </c>
      <c r="CF86" s="37" t="str">
        <f t="shared" si="102"/>
        <v/>
      </c>
      <c r="CG86" s="37" t="str">
        <f t="shared" si="103"/>
        <v/>
      </c>
      <c r="CH86" s="37" t="str">
        <f t="shared" si="104"/>
        <v/>
      </c>
      <c r="CI86" s="37" t="str">
        <f t="shared" si="105"/>
        <v/>
      </c>
    </row>
    <row r="87" spans="1:87" ht="12.75">
      <c r="A87" s="16"/>
      <c r="B87" s="14" t="str">
        <f>'Gene Table'!D86</f>
        <v>MIMAT0000065</v>
      </c>
      <c r="C87" s="14" t="s">
        <v>341</v>
      </c>
      <c r="D87" s="15" t="str">
        <f>IF(SUM('Test Sample Data'!D$3:D$98)&gt;10,IF(AND(ISNUMBER('Test Sample Data'!D86),'Test Sample Data'!D86&lt;$B$1,'Test Sample Data'!D86&gt;0),'Test Sample Data'!D86,$B$1),"")</f>
        <v/>
      </c>
      <c r="E87" s="15" t="str">
        <f>IF(SUM('Test Sample Data'!E$3:E$98)&gt;10,IF(AND(ISNUMBER('Test Sample Data'!E86),'Test Sample Data'!E86&lt;$B$1,'Test Sample Data'!E86&gt;0),'Test Sample Data'!E86,$B$1),"")</f>
        <v/>
      </c>
      <c r="F87" s="15" t="str">
        <f>IF(SUM('Test Sample Data'!F$3:F$98)&gt;10,IF(AND(ISNUMBER('Test Sample Data'!F86),'Test Sample Data'!F86&lt;$B$1,'Test Sample Data'!F86&gt;0),'Test Sample Data'!F86,$B$1),"")</f>
        <v/>
      </c>
      <c r="G87" s="15" t="str">
        <f>IF(SUM('Test Sample Data'!G$3:G$98)&gt;10,IF(AND(ISNUMBER('Test Sample Data'!G86),'Test Sample Data'!G86&lt;$B$1,'Test Sample Data'!G86&gt;0),'Test Sample Data'!G86,$B$1),"")</f>
        <v/>
      </c>
      <c r="H87" s="15" t="str">
        <f>IF(SUM('Test Sample Data'!H$3:H$98)&gt;10,IF(AND(ISNUMBER('Test Sample Data'!H86),'Test Sample Data'!H86&lt;$B$1,'Test Sample Data'!H86&gt;0),'Test Sample Data'!H86,$B$1),"")</f>
        <v/>
      </c>
      <c r="I87" s="15" t="str">
        <f>IF(SUM('Test Sample Data'!I$3:I$98)&gt;10,IF(AND(ISNUMBER('Test Sample Data'!I86),'Test Sample Data'!I86&lt;$B$1,'Test Sample Data'!I86&gt;0),'Test Sample Data'!I86,$B$1),"")</f>
        <v/>
      </c>
      <c r="J87" s="15" t="str">
        <f>IF(SUM('Test Sample Data'!J$3:J$98)&gt;10,IF(AND(ISNUMBER('Test Sample Data'!J86),'Test Sample Data'!J86&lt;$B$1,'Test Sample Data'!J86&gt;0),'Test Sample Data'!J86,$B$1),"")</f>
        <v/>
      </c>
      <c r="K87" s="15" t="str">
        <f>IF(SUM('Test Sample Data'!K$3:K$98)&gt;10,IF(AND(ISNUMBER('Test Sample Data'!K86),'Test Sample Data'!K86&lt;$B$1,'Test Sample Data'!K86&gt;0),'Test Sample Data'!K86,$B$1),"")</f>
        <v/>
      </c>
      <c r="L87" s="15" t="str">
        <f>IF(SUM('Test Sample Data'!L$3:L$98)&gt;10,IF(AND(ISNUMBER('Test Sample Data'!L86),'Test Sample Data'!L86&lt;$B$1,'Test Sample Data'!L86&gt;0),'Test Sample Data'!L86,$B$1),"")</f>
        <v/>
      </c>
      <c r="M87" s="15" t="str">
        <f>IF(SUM('Test Sample Data'!M$3:M$98)&gt;10,IF(AND(ISNUMBER('Test Sample Data'!M86),'Test Sample Data'!M86&lt;$B$1,'Test Sample Data'!M86&gt;0),'Test Sample Data'!M86,$B$1),"")</f>
        <v/>
      </c>
      <c r="N87" s="15" t="str">
        <f>'Gene Table'!D86</f>
        <v>MIMAT0000065</v>
      </c>
      <c r="O87" s="14" t="s">
        <v>341</v>
      </c>
      <c r="P87" s="15" t="str">
        <f>IF(SUM('Control Sample Data'!D$3:D$98)&gt;10,IF(AND(ISNUMBER('Control Sample Data'!D86),'Control Sample Data'!D86&lt;$B$1,'Control Sample Data'!D86&gt;0),'Control Sample Data'!D86,$B$1),"")</f>
        <v/>
      </c>
      <c r="Q87" s="15" t="str">
        <f>IF(SUM('Control Sample Data'!E$3:E$98)&gt;10,IF(AND(ISNUMBER('Control Sample Data'!E86),'Control Sample Data'!E86&lt;$B$1,'Control Sample Data'!E86&gt;0),'Control Sample Data'!E86,$B$1),"")</f>
        <v/>
      </c>
      <c r="R87" s="15" t="str">
        <f>IF(SUM('Control Sample Data'!F$3:F$98)&gt;10,IF(AND(ISNUMBER('Control Sample Data'!F86),'Control Sample Data'!F86&lt;$B$1,'Control Sample Data'!F86&gt;0),'Control Sample Data'!F86,$B$1),"")</f>
        <v/>
      </c>
      <c r="S87" s="15" t="str">
        <f>IF(SUM('Control Sample Data'!G$3:G$98)&gt;10,IF(AND(ISNUMBER('Control Sample Data'!G86),'Control Sample Data'!G86&lt;$B$1,'Control Sample Data'!G86&gt;0),'Control Sample Data'!G86,$B$1),"")</f>
        <v/>
      </c>
      <c r="T87" s="15" t="str">
        <f>IF(SUM('Control Sample Data'!H$3:H$98)&gt;10,IF(AND(ISNUMBER('Control Sample Data'!H86),'Control Sample Data'!H86&lt;$B$1,'Control Sample Data'!H86&gt;0),'Control Sample Data'!H86,$B$1),"")</f>
        <v/>
      </c>
      <c r="U87" s="15" t="str">
        <f>IF(SUM('Control Sample Data'!I$3:I$98)&gt;10,IF(AND(ISNUMBER('Control Sample Data'!I86),'Control Sample Data'!I86&lt;$B$1,'Control Sample Data'!I86&gt;0),'Control Sample Data'!I86,$B$1),"")</f>
        <v/>
      </c>
      <c r="V87" s="15" t="str">
        <f>IF(SUM('Control Sample Data'!J$3:J$98)&gt;10,IF(AND(ISNUMBER('Control Sample Data'!J86),'Control Sample Data'!J86&lt;$B$1,'Control Sample Data'!J86&gt;0),'Control Sample Data'!J86,$B$1),"")</f>
        <v/>
      </c>
      <c r="W87" s="15" t="str">
        <f>IF(SUM('Control Sample Data'!K$3:K$98)&gt;10,IF(AND(ISNUMBER('Control Sample Data'!K86),'Control Sample Data'!K86&lt;$B$1,'Control Sample Data'!K86&gt;0),'Control Sample Data'!K86,$B$1),"")</f>
        <v/>
      </c>
      <c r="X87" s="15" t="str">
        <f>IF(SUM('Control Sample Data'!L$3:L$98)&gt;10,IF(AND(ISNUMBER('Control Sample Data'!L86),'Control Sample Data'!L86&lt;$B$1,'Control Sample Data'!L86&gt;0),'Control Sample Data'!L86,$B$1),"")</f>
        <v/>
      </c>
      <c r="Y87" s="15" t="str">
        <f>IF(SUM('Control Sample Data'!M$3:M$98)&gt;10,IF(AND(ISNUMBER('Control Sample Data'!M86),'Control Sample Data'!M86&lt;$B$1,'Control Sample Data'!M86&gt;0),'Control Sample Data'!M86,$B$1),"")</f>
        <v/>
      </c>
      <c r="AT87" s="34" t="str">
        <f t="shared" si="64"/>
        <v/>
      </c>
      <c r="AU87" s="34" t="str">
        <f t="shared" si="65"/>
        <v/>
      </c>
      <c r="AV87" s="34" t="str">
        <f t="shared" si="66"/>
        <v/>
      </c>
      <c r="AW87" s="34" t="str">
        <f t="shared" si="67"/>
        <v/>
      </c>
      <c r="AX87" s="34" t="str">
        <f t="shared" si="68"/>
        <v/>
      </c>
      <c r="AY87" s="34" t="str">
        <f t="shared" si="69"/>
        <v/>
      </c>
      <c r="AZ87" s="34" t="str">
        <f t="shared" si="70"/>
        <v/>
      </c>
      <c r="BA87" s="34" t="str">
        <f t="shared" si="71"/>
        <v/>
      </c>
      <c r="BB87" s="34" t="str">
        <f t="shared" si="72"/>
        <v/>
      </c>
      <c r="BC87" s="34" t="str">
        <f t="shared" si="73"/>
        <v/>
      </c>
      <c r="BD87" s="34" t="str">
        <f t="shared" si="74"/>
        <v/>
      </c>
      <c r="BE87" s="34" t="str">
        <f t="shared" si="75"/>
        <v/>
      </c>
      <c r="BF87" s="34" t="str">
        <f t="shared" si="76"/>
        <v/>
      </c>
      <c r="BG87" s="34" t="str">
        <f t="shared" si="77"/>
        <v/>
      </c>
      <c r="BH87" s="34" t="str">
        <f t="shared" si="78"/>
        <v/>
      </c>
      <c r="BI87" s="34" t="str">
        <f t="shared" si="79"/>
        <v/>
      </c>
      <c r="BJ87" s="34" t="str">
        <f t="shared" si="80"/>
        <v/>
      </c>
      <c r="BK87" s="34" t="str">
        <f t="shared" si="81"/>
        <v/>
      </c>
      <c r="BL87" s="34" t="str">
        <f t="shared" si="82"/>
        <v/>
      </c>
      <c r="BM87" s="34" t="str">
        <f t="shared" si="83"/>
        <v/>
      </c>
      <c r="BN87" s="36" t="e">
        <f t="shared" si="84"/>
        <v>#DIV/0!</v>
      </c>
      <c r="BO87" s="36" t="e">
        <f t="shared" si="85"/>
        <v>#DIV/0!</v>
      </c>
      <c r="BP87" s="37" t="str">
        <f t="shared" si="86"/>
        <v/>
      </c>
      <c r="BQ87" s="37" t="str">
        <f t="shared" si="87"/>
        <v/>
      </c>
      <c r="BR87" s="37" t="str">
        <f t="shared" si="88"/>
        <v/>
      </c>
      <c r="BS87" s="37" t="str">
        <f t="shared" si="89"/>
        <v/>
      </c>
      <c r="BT87" s="37" t="str">
        <f t="shared" si="90"/>
        <v/>
      </c>
      <c r="BU87" s="37" t="str">
        <f t="shared" si="91"/>
        <v/>
      </c>
      <c r="BV87" s="37" t="str">
        <f t="shared" si="92"/>
        <v/>
      </c>
      <c r="BW87" s="37" t="str">
        <f t="shared" si="93"/>
        <v/>
      </c>
      <c r="BX87" s="37" t="str">
        <f t="shared" si="94"/>
        <v/>
      </c>
      <c r="BY87" s="37" t="str">
        <f t="shared" si="95"/>
        <v/>
      </c>
      <c r="BZ87" s="37" t="str">
        <f t="shared" si="96"/>
        <v/>
      </c>
      <c r="CA87" s="37" t="str">
        <f t="shared" si="97"/>
        <v/>
      </c>
      <c r="CB87" s="37" t="str">
        <f t="shared" si="98"/>
        <v/>
      </c>
      <c r="CC87" s="37" t="str">
        <f t="shared" si="99"/>
        <v/>
      </c>
      <c r="CD87" s="37" t="str">
        <f t="shared" si="100"/>
        <v/>
      </c>
      <c r="CE87" s="37" t="str">
        <f t="shared" si="101"/>
        <v/>
      </c>
      <c r="CF87" s="37" t="str">
        <f t="shared" si="102"/>
        <v/>
      </c>
      <c r="CG87" s="37" t="str">
        <f t="shared" si="103"/>
        <v/>
      </c>
      <c r="CH87" s="37" t="str">
        <f t="shared" si="104"/>
        <v/>
      </c>
      <c r="CI87" s="37" t="str">
        <f t="shared" si="105"/>
        <v/>
      </c>
    </row>
    <row r="88" spans="1:87" ht="12.75">
      <c r="A88" s="16"/>
      <c r="B88" s="14" t="str">
        <f>'Gene Table'!D87</f>
        <v>NC</v>
      </c>
      <c r="C88" s="14" t="s">
        <v>345</v>
      </c>
      <c r="D88" s="15" t="str">
        <f>IF(SUM('Test Sample Data'!D$3:D$98)&gt;10,IF(AND(ISNUMBER('Test Sample Data'!D87),'Test Sample Data'!D87&lt;$B$1,'Test Sample Data'!D87&gt;0),'Test Sample Data'!D87,$B$1),"")</f>
        <v/>
      </c>
      <c r="E88" s="15" t="str">
        <f>IF(SUM('Test Sample Data'!E$3:E$98)&gt;10,IF(AND(ISNUMBER('Test Sample Data'!E87),'Test Sample Data'!E87&lt;$B$1,'Test Sample Data'!E87&gt;0),'Test Sample Data'!E87,$B$1),"")</f>
        <v/>
      </c>
      <c r="F88" s="15" t="str">
        <f>IF(SUM('Test Sample Data'!F$3:F$98)&gt;10,IF(AND(ISNUMBER('Test Sample Data'!F87),'Test Sample Data'!F87&lt;$B$1,'Test Sample Data'!F87&gt;0),'Test Sample Data'!F87,$B$1),"")</f>
        <v/>
      </c>
      <c r="G88" s="15" t="str">
        <f>IF(SUM('Test Sample Data'!G$3:G$98)&gt;10,IF(AND(ISNUMBER('Test Sample Data'!G87),'Test Sample Data'!G87&lt;$B$1,'Test Sample Data'!G87&gt;0),'Test Sample Data'!G87,$B$1),"")</f>
        <v/>
      </c>
      <c r="H88" s="15" t="str">
        <f>IF(SUM('Test Sample Data'!H$3:H$98)&gt;10,IF(AND(ISNUMBER('Test Sample Data'!H87),'Test Sample Data'!H87&lt;$B$1,'Test Sample Data'!H87&gt;0),'Test Sample Data'!H87,$B$1),"")</f>
        <v/>
      </c>
      <c r="I88" s="15" t="str">
        <f>IF(SUM('Test Sample Data'!I$3:I$98)&gt;10,IF(AND(ISNUMBER('Test Sample Data'!I87),'Test Sample Data'!I87&lt;$B$1,'Test Sample Data'!I87&gt;0),'Test Sample Data'!I87,$B$1),"")</f>
        <v/>
      </c>
      <c r="J88" s="15" t="str">
        <f>IF(SUM('Test Sample Data'!J$3:J$98)&gt;10,IF(AND(ISNUMBER('Test Sample Data'!J87),'Test Sample Data'!J87&lt;$B$1,'Test Sample Data'!J87&gt;0),'Test Sample Data'!J87,$B$1),"")</f>
        <v/>
      </c>
      <c r="K88" s="15" t="str">
        <f>IF(SUM('Test Sample Data'!K$3:K$98)&gt;10,IF(AND(ISNUMBER('Test Sample Data'!K87),'Test Sample Data'!K87&lt;$B$1,'Test Sample Data'!K87&gt;0),'Test Sample Data'!K87,$B$1),"")</f>
        <v/>
      </c>
      <c r="L88" s="15" t="str">
        <f>IF(SUM('Test Sample Data'!L$3:L$98)&gt;10,IF(AND(ISNUMBER('Test Sample Data'!L87),'Test Sample Data'!L87&lt;$B$1,'Test Sample Data'!L87&gt;0),'Test Sample Data'!L87,$B$1),"")</f>
        <v/>
      </c>
      <c r="M88" s="15" t="str">
        <f>IF(SUM('Test Sample Data'!M$3:M$98)&gt;10,IF(AND(ISNUMBER('Test Sample Data'!M87),'Test Sample Data'!M87&lt;$B$1,'Test Sample Data'!M87&gt;0),'Test Sample Data'!M87,$B$1),"")</f>
        <v/>
      </c>
      <c r="N88" s="15" t="str">
        <f>'Gene Table'!D87</f>
        <v>NC</v>
      </c>
      <c r="O88" s="14" t="s">
        <v>345</v>
      </c>
      <c r="P88" s="15" t="str">
        <f>IF(SUM('Control Sample Data'!D$3:D$98)&gt;10,IF(AND(ISNUMBER('Control Sample Data'!D87),'Control Sample Data'!D87&lt;$B$1,'Control Sample Data'!D87&gt;0),'Control Sample Data'!D87,$B$1),"")</f>
        <v/>
      </c>
      <c r="Q88" s="15" t="str">
        <f>IF(SUM('Control Sample Data'!E$3:E$98)&gt;10,IF(AND(ISNUMBER('Control Sample Data'!E87),'Control Sample Data'!E87&lt;$B$1,'Control Sample Data'!E87&gt;0),'Control Sample Data'!E87,$B$1),"")</f>
        <v/>
      </c>
      <c r="R88" s="15" t="str">
        <f>IF(SUM('Control Sample Data'!F$3:F$98)&gt;10,IF(AND(ISNUMBER('Control Sample Data'!F87),'Control Sample Data'!F87&lt;$B$1,'Control Sample Data'!F87&gt;0),'Control Sample Data'!F87,$B$1),"")</f>
        <v/>
      </c>
      <c r="S88" s="15" t="str">
        <f>IF(SUM('Control Sample Data'!G$3:G$98)&gt;10,IF(AND(ISNUMBER('Control Sample Data'!G87),'Control Sample Data'!G87&lt;$B$1,'Control Sample Data'!G87&gt;0),'Control Sample Data'!G87,$B$1),"")</f>
        <v/>
      </c>
      <c r="T88" s="15" t="str">
        <f>IF(SUM('Control Sample Data'!H$3:H$98)&gt;10,IF(AND(ISNUMBER('Control Sample Data'!H87),'Control Sample Data'!H87&lt;$B$1,'Control Sample Data'!H87&gt;0),'Control Sample Data'!H87,$B$1),"")</f>
        <v/>
      </c>
      <c r="U88" s="15" t="str">
        <f>IF(SUM('Control Sample Data'!I$3:I$98)&gt;10,IF(AND(ISNUMBER('Control Sample Data'!I87),'Control Sample Data'!I87&lt;$B$1,'Control Sample Data'!I87&gt;0),'Control Sample Data'!I87,$B$1),"")</f>
        <v/>
      </c>
      <c r="V88" s="15" t="str">
        <f>IF(SUM('Control Sample Data'!J$3:J$98)&gt;10,IF(AND(ISNUMBER('Control Sample Data'!J87),'Control Sample Data'!J87&lt;$B$1,'Control Sample Data'!J87&gt;0),'Control Sample Data'!J87,$B$1),"")</f>
        <v/>
      </c>
      <c r="W88" s="15" t="str">
        <f>IF(SUM('Control Sample Data'!K$3:K$98)&gt;10,IF(AND(ISNUMBER('Control Sample Data'!K87),'Control Sample Data'!K87&lt;$B$1,'Control Sample Data'!K87&gt;0),'Control Sample Data'!K87,$B$1),"")</f>
        <v/>
      </c>
      <c r="X88" s="15" t="str">
        <f>IF(SUM('Control Sample Data'!L$3:L$98)&gt;10,IF(AND(ISNUMBER('Control Sample Data'!L87),'Control Sample Data'!L87&lt;$B$1,'Control Sample Data'!L87&gt;0),'Control Sample Data'!L87,$B$1),"")</f>
        <v/>
      </c>
      <c r="Y88" s="15" t="str">
        <f>IF(SUM('Control Sample Data'!M$3:M$98)&gt;10,IF(AND(ISNUMBER('Control Sample Data'!M87),'Control Sample Data'!M87&lt;$B$1,'Control Sample Data'!M87&gt;0),'Control Sample Data'!M87,$B$1),"")</f>
        <v/>
      </c>
      <c r="AT88" s="34" t="str">
        <f t="shared" si="64"/>
        <v/>
      </c>
      <c r="AU88" s="34" t="str">
        <f t="shared" si="65"/>
        <v/>
      </c>
      <c r="AV88" s="34" t="str">
        <f t="shared" si="66"/>
        <v/>
      </c>
      <c r="AW88" s="34" t="str">
        <f t="shared" si="67"/>
        <v/>
      </c>
      <c r="AX88" s="34" t="str">
        <f t="shared" si="68"/>
        <v/>
      </c>
      <c r="AY88" s="34" t="str">
        <f t="shared" si="69"/>
        <v/>
      </c>
      <c r="AZ88" s="34" t="str">
        <f t="shared" si="70"/>
        <v/>
      </c>
      <c r="BA88" s="34" t="str">
        <f t="shared" si="71"/>
        <v/>
      </c>
      <c r="BB88" s="34" t="str">
        <f t="shared" si="72"/>
        <v/>
      </c>
      <c r="BC88" s="34" t="str">
        <f t="shared" si="73"/>
        <v/>
      </c>
      <c r="BD88" s="34" t="str">
        <f t="shared" si="74"/>
        <v/>
      </c>
      <c r="BE88" s="34" t="str">
        <f t="shared" si="75"/>
        <v/>
      </c>
      <c r="BF88" s="34" t="str">
        <f t="shared" si="76"/>
        <v/>
      </c>
      <c r="BG88" s="34" t="str">
        <f t="shared" si="77"/>
        <v/>
      </c>
      <c r="BH88" s="34" t="str">
        <f t="shared" si="78"/>
        <v/>
      </c>
      <c r="BI88" s="34" t="str">
        <f t="shared" si="79"/>
        <v/>
      </c>
      <c r="BJ88" s="34" t="str">
        <f t="shared" si="80"/>
        <v/>
      </c>
      <c r="BK88" s="34" t="str">
        <f t="shared" si="81"/>
        <v/>
      </c>
      <c r="BL88" s="34" t="str">
        <f t="shared" si="82"/>
        <v/>
      </c>
      <c r="BM88" s="34" t="str">
        <f t="shared" si="83"/>
        <v/>
      </c>
      <c r="BN88" s="36" t="e">
        <f t="shared" si="84"/>
        <v>#DIV/0!</v>
      </c>
      <c r="BO88" s="36" t="e">
        <f t="shared" si="85"/>
        <v>#DIV/0!</v>
      </c>
      <c r="BP88" s="37" t="str">
        <f t="shared" si="86"/>
        <v/>
      </c>
      <c r="BQ88" s="37" t="str">
        <f t="shared" si="87"/>
        <v/>
      </c>
      <c r="BR88" s="37" t="str">
        <f t="shared" si="88"/>
        <v/>
      </c>
      <c r="BS88" s="37" t="str">
        <f t="shared" si="89"/>
        <v/>
      </c>
      <c r="BT88" s="37" t="str">
        <f t="shared" si="90"/>
        <v/>
      </c>
      <c r="BU88" s="37" t="str">
        <f t="shared" si="91"/>
        <v/>
      </c>
      <c r="BV88" s="37" t="str">
        <f t="shared" si="92"/>
        <v/>
      </c>
      <c r="BW88" s="37" t="str">
        <f t="shared" si="93"/>
        <v/>
      </c>
      <c r="BX88" s="37" t="str">
        <f t="shared" si="94"/>
        <v/>
      </c>
      <c r="BY88" s="37" t="str">
        <f t="shared" si="95"/>
        <v/>
      </c>
      <c r="BZ88" s="37" t="str">
        <f t="shared" si="96"/>
        <v/>
      </c>
      <c r="CA88" s="37" t="str">
        <f t="shared" si="97"/>
        <v/>
      </c>
      <c r="CB88" s="37" t="str">
        <f t="shared" si="98"/>
        <v/>
      </c>
      <c r="CC88" s="37" t="str">
        <f t="shared" si="99"/>
        <v/>
      </c>
      <c r="CD88" s="37" t="str">
        <f t="shared" si="100"/>
        <v/>
      </c>
      <c r="CE88" s="37" t="str">
        <f t="shared" si="101"/>
        <v/>
      </c>
      <c r="CF88" s="37" t="str">
        <f t="shared" si="102"/>
        <v/>
      </c>
      <c r="CG88" s="37" t="str">
        <f t="shared" si="103"/>
        <v/>
      </c>
      <c r="CH88" s="37" t="str">
        <f t="shared" si="104"/>
        <v/>
      </c>
      <c r="CI88" s="37" t="str">
        <f t="shared" si="105"/>
        <v/>
      </c>
    </row>
    <row r="89" spans="1:87" ht="12.75" customHeight="1">
      <c r="A89" s="16"/>
      <c r="B89" s="14" t="str">
        <f>'Gene Table'!D88</f>
        <v>NC</v>
      </c>
      <c r="C89" s="14" t="s">
        <v>347</v>
      </c>
      <c r="D89" s="15" t="str">
        <f>IF(SUM('Test Sample Data'!D$3:D$98)&gt;10,IF(AND(ISNUMBER('Test Sample Data'!D88),'Test Sample Data'!D88&lt;$B$1,'Test Sample Data'!D88&gt;0),'Test Sample Data'!D88,$B$1),"")</f>
        <v/>
      </c>
      <c r="E89" s="15" t="str">
        <f>IF(SUM('Test Sample Data'!E$3:E$98)&gt;10,IF(AND(ISNUMBER('Test Sample Data'!E88),'Test Sample Data'!E88&lt;$B$1,'Test Sample Data'!E88&gt;0),'Test Sample Data'!E88,$B$1),"")</f>
        <v/>
      </c>
      <c r="F89" s="15" t="str">
        <f>IF(SUM('Test Sample Data'!F$3:F$98)&gt;10,IF(AND(ISNUMBER('Test Sample Data'!F88),'Test Sample Data'!F88&lt;$B$1,'Test Sample Data'!F88&gt;0),'Test Sample Data'!F88,$B$1),"")</f>
        <v/>
      </c>
      <c r="G89" s="15" t="str">
        <f>IF(SUM('Test Sample Data'!G$3:G$98)&gt;10,IF(AND(ISNUMBER('Test Sample Data'!G88),'Test Sample Data'!G88&lt;$B$1,'Test Sample Data'!G88&gt;0),'Test Sample Data'!G88,$B$1),"")</f>
        <v/>
      </c>
      <c r="H89" s="15" t="str">
        <f>IF(SUM('Test Sample Data'!H$3:H$98)&gt;10,IF(AND(ISNUMBER('Test Sample Data'!H88),'Test Sample Data'!H88&lt;$B$1,'Test Sample Data'!H88&gt;0),'Test Sample Data'!H88,$B$1),"")</f>
        <v/>
      </c>
      <c r="I89" s="15" t="str">
        <f>IF(SUM('Test Sample Data'!I$3:I$98)&gt;10,IF(AND(ISNUMBER('Test Sample Data'!I88),'Test Sample Data'!I88&lt;$B$1,'Test Sample Data'!I88&gt;0),'Test Sample Data'!I88,$B$1),"")</f>
        <v/>
      </c>
      <c r="J89" s="15" t="str">
        <f>IF(SUM('Test Sample Data'!J$3:J$98)&gt;10,IF(AND(ISNUMBER('Test Sample Data'!J88),'Test Sample Data'!J88&lt;$B$1,'Test Sample Data'!J88&gt;0),'Test Sample Data'!J88,$B$1),"")</f>
        <v/>
      </c>
      <c r="K89" s="15" t="str">
        <f>IF(SUM('Test Sample Data'!K$3:K$98)&gt;10,IF(AND(ISNUMBER('Test Sample Data'!K88),'Test Sample Data'!K88&lt;$B$1,'Test Sample Data'!K88&gt;0),'Test Sample Data'!K88,$B$1),"")</f>
        <v/>
      </c>
      <c r="L89" s="15" t="str">
        <f>IF(SUM('Test Sample Data'!L$3:L$98)&gt;10,IF(AND(ISNUMBER('Test Sample Data'!L88),'Test Sample Data'!L88&lt;$B$1,'Test Sample Data'!L88&gt;0),'Test Sample Data'!L88,$B$1),"")</f>
        <v/>
      </c>
      <c r="M89" s="15" t="str">
        <f>IF(SUM('Test Sample Data'!M$3:M$98)&gt;10,IF(AND(ISNUMBER('Test Sample Data'!M88),'Test Sample Data'!M88&lt;$B$1,'Test Sample Data'!M88&gt;0),'Test Sample Data'!M88,$B$1),"")</f>
        <v/>
      </c>
      <c r="N89" s="15" t="str">
        <f>'Gene Table'!D88</f>
        <v>NC</v>
      </c>
      <c r="O89" s="14" t="s">
        <v>347</v>
      </c>
      <c r="P89" s="15" t="str">
        <f>IF(SUM('Control Sample Data'!D$3:D$98)&gt;10,IF(AND(ISNUMBER('Control Sample Data'!D88),'Control Sample Data'!D88&lt;$B$1,'Control Sample Data'!D88&gt;0),'Control Sample Data'!D88,$B$1),"")</f>
        <v/>
      </c>
      <c r="Q89" s="15" t="str">
        <f>IF(SUM('Control Sample Data'!E$3:E$98)&gt;10,IF(AND(ISNUMBER('Control Sample Data'!E88),'Control Sample Data'!E88&lt;$B$1,'Control Sample Data'!E88&gt;0),'Control Sample Data'!E88,$B$1),"")</f>
        <v/>
      </c>
      <c r="R89" s="15" t="str">
        <f>IF(SUM('Control Sample Data'!F$3:F$98)&gt;10,IF(AND(ISNUMBER('Control Sample Data'!F88),'Control Sample Data'!F88&lt;$B$1,'Control Sample Data'!F88&gt;0),'Control Sample Data'!F88,$B$1),"")</f>
        <v/>
      </c>
      <c r="S89" s="15" t="str">
        <f>IF(SUM('Control Sample Data'!G$3:G$98)&gt;10,IF(AND(ISNUMBER('Control Sample Data'!G88),'Control Sample Data'!G88&lt;$B$1,'Control Sample Data'!G88&gt;0),'Control Sample Data'!G88,$B$1),"")</f>
        <v/>
      </c>
      <c r="T89" s="15" t="str">
        <f>IF(SUM('Control Sample Data'!H$3:H$98)&gt;10,IF(AND(ISNUMBER('Control Sample Data'!H88),'Control Sample Data'!H88&lt;$B$1,'Control Sample Data'!H88&gt;0),'Control Sample Data'!H88,$B$1),"")</f>
        <v/>
      </c>
      <c r="U89" s="15" t="str">
        <f>IF(SUM('Control Sample Data'!I$3:I$98)&gt;10,IF(AND(ISNUMBER('Control Sample Data'!I88),'Control Sample Data'!I88&lt;$B$1,'Control Sample Data'!I88&gt;0),'Control Sample Data'!I88,$B$1),"")</f>
        <v/>
      </c>
      <c r="V89" s="15" t="str">
        <f>IF(SUM('Control Sample Data'!J$3:J$98)&gt;10,IF(AND(ISNUMBER('Control Sample Data'!J88),'Control Sample Data'!J88&lt;$B$1,'Control Sample Data'!J88&gt;0),'Control Sample Data'!J88,$B$1),"")</f>
        <v/>
      </c>
      <c r="W89" s="15" t="str">
        <f>IF(SUM('Control Sample Data'!K$3:K$98)&gt;10,IF(AND(ISNUMBER('Control Sample Data'!K88),'Control Sample Data'!K88&lt;$B$1,'Control Sample Data'!K88&gt;0),'Control Sample Data'!K88,$B$1),"")</f>
        <v/>
      </c>
      <c r="X89" s="15" t="str">
        <f>IF(SUM('Control Sample Data'!L$3:L$98)&gt;10,IF(AND(ISNUMBER('Control Sample Data'!L88),'Control Sample Data'!L88&lt;$B$1,'Control Sample Data'!L88&gt;0),'Control Sample Data'!L88,$B$1),"")</f>
        <v/>
      </c>
      <c r="Y89" s="15" t="str">
        <f>IF(SUM('Control Sample Data'!M$3:M$98)&gt;10,IF(AND(ISNUMBER('Control Sample Data'!M88),'Control Sample Data'!M88&lt;$B$1,'Control Sample Data'!M88&gt;0),'Control Sample Data'!M88,$B$1),"")</f>
        <v/>
      </c>
      <c r="AT89" s="34" t="str">
        <f t="shared" si="64"/>
        <v/>
      </c>
      <c r="AU89" s="34" t="str">
        <f t="shared" si="65"/>
        <v/>
      </c>
      <c r="AV89" s="34" t="str">
        <f t="shared" si="66"/>
        <v/>
      </c>
      <c r="AW89" s="34" t="str">
        <f t="shared" si="67"/>
        <v/>
      </c>
      <c r="AX89" s="34" t="str">
        <f t="shared" si="68"/>
        <v/>
      </c>
      <c r="AY89" s="34" t="str">
        <f t="shared" si="69"/>
        <v/>
      </c>
      <c r="AZ89" s="34" t="str">
        <f t="shared" si="70"/>
        <v/>
      </c>
      <c r="BA89" s="34" t="str">
        <f t="shared" si="71"/>
        <v/>
      </c>
      <c r="BB89" s="34" t="str">
        <f t="shared" si="72"/>
        <v/>
      </c>
      <c r="BC89" s="34" t="str">
        <f t="shared" si="73"/>
        <v/>
      </c>
      <c r="BD89" s="34" t="str">
        <f t="shared" si="74"/>
        <v/>
      </c>
      <c r="BE89" s="34" t="str">
        <f t="shared" si="75"/>
        <v/>
      </c>
      <c r="BF89" s="34" t="str">
        <f t="shared" si="76"/>
        <v/>
      </c>
      <c r="BG89" s="34" t="str">
        <f t="shared" si="77"/>
        <v/>
      </c>
      <c r="BH89" s="34" t="str">
        <f t="shared" si="78"/>
        <v/>
      </c>
      <c r="BI89" s="34" t="str">
        <f t="shared" si="79"/>
        <v/>
      </c>
      <c r="BJ89" s="34" t="str">
        <f t="shared" si="80"/>
        <v/>
      </c>
      <c r="BK89" s="34" t="str">
        <f t="shared" si="81"/>
        <v/>
      </c>
      <c r="BL89" s="34" t="str">
        <f t="shared" si="82"/>
        <v/>
      </c>
      <c r="BM89" s="34" t="str">
        <f t="shared" si="83"/>
        <v/>
      </c>
      <c r="BN89" s="36" t="e">
        <f t="shared" si="84"/>
        <v>#DIV/0!</v>
      </c>
      <c r="BO89" s="36" t="e">
        <f t="shared" si="85"/>
        <v>#DIV/0!</v>
      </c>
      <c r="BP89" s="37" t="str">
        <f t="shared" si="86"/>
        <v/>
      </c>
      <c r="BQ89" s="37" t="str">
        <f t="shared" si="87"/>
        <v/>
      </c>
      <c r="BR89" s="37" t="str">
        <f t="shared" si="88"/>
        <v/>
      </c>
      <c r="BS89" s="37" t="str">
        <f t="shared" si="89"/>
        <v/>
      </c>
      <c r="BT89" s="37" t="str">
        <f t="shared" si="90"/>
        <v/>
      </c>
      <c r="BU89" s="37" t="str">
        <f t="shared" si="91"/>
        <v/>
      </c>
      <c r="BV89" s="37" t="str">
        <f t="shared" si="92"/>
        <v/>
      </c>
      <c r="BW89" s="37" t="str">
        <f t="shared" si="93"/>
        <v/>
      </c>
      <c r="BX89" s="37" t="str">
        <f t="shared" si="94"/>
        <v/>
      </c>
      <c r="BY89" s="37" t="str">
        <f t="shared" si="95"/>
        <v/>
      </c>
      <c r="BZ89" s="37" t="str">
        <f t="shared" si="96"/>
        <v/>
      </c>
      <c r="CA89" s="37" t="str">
        <f t="shared" si="97"/>
        <v/>
      </c>
      <c r="CB89" s="37" t="str">
        <f t="shared" si="98"/>
        <v/>
      </c>
      <c r="CC89" s="37" t="str">
        <f t="shared" si="99"/>
        <v/>
      </c>
      <c r="CD89" s="37" t="str">
        <f t="shared" si="100"/>
        <v/>
      </c>
      <c r="CE89" s="37" t="str">
        <f t="shared" si="101"/>
        <v/>
      </c>
      <c r="CF89" s="37" t="str">
        <f t="shared" si="102"/>
        <v/>
      </c>
      <c r="CG89" s="37" t="str">
        <f t="shared" si="103"/>
        <v/>
      </c>
      <c r="CH89" s="37" t="str">
        <f t="shared" si="104"/>
        <v/>
      </c>
      <c r="CI89" s="37" t="str">
        <f t="shared" si="105"/>
        <v/>
      </c>
    </row>
    <row r="90" spans="1:87" ht="12.75">
      <c r="A90" s="16"/>
      <c r="B90" s="14" t="str">
        <f>'Gene Table'!D89</f>
        <v>NR_002752</v>
      </c>
      <c r="C90" s="14" t="s">
        <v>348</v>
      </c>
      <c r="D90" s="15" t="str">
        <f>IF(SUM('Test Sample Data'!D$3:D$98)&gt;10,IF(AND(ISNUMBER('Test Sample Data'!D89),'Test Sample Data'!D89&lt;$B$1,'Test Sample Data'!D89&gt;0),'Test Sample Data'!D89,$B$1),"")</f>
        <v/>
      </c>
      <c r="E90" s="15" t="str">
        <f>IF(SUM('Test Sample Data'!E$3:E$98)&gt;10,IF(AND(ISNUMBER('Test Sample Data'!E89),'Test Sample Data'!E89&lt;$B$1,'Test Sample Data'!E89&gt;0),'Test Sample Data'!E89,$B$1),"")</f>
        <v/>
      </c>
      <c r="F90" s="15" t="str">
        <f>IF(SUM('Test Sample Data'!F$3:F$98)&gt;10,IF(AND(ISNUMBER('Test Sample Data'!F89),'Test Sample Data'!F89&lt;$B$1,'Test Sample Data'!F89&gt;0),'Test Sample Data'!F89,$B$1),"")</f>
        <v/>
      </c>
      <c r="G90" s="15" t="str">
        <f>IF(SUM('Test Sample Data'!G$3:G$98)&gt;10,IF(AND(ISNUMBER('Test Sample Data'!G89),'Test Sample Data'!G89&lt;$B$1,'Test Sample Data'!G89&gt;0),'Test Sample Data'!G89,$B$1),"")</f>
        <v/>
      </c>
      <c r="H90" s="15" t="str">
        <f>IF(SUM('Test Sample Data'!H$3:H$98)&gt;10,IF(AND(ISNUMBER('Test Sample Data'!H89),'Test Sample Data'!H89&lt;$B$1,'Test Sample Data'!H89&gt;0),'Test Sample Data'!H89,$B$1),"")</f>
        <v/>
      </c>
      <c r="I90" s="15" t="str">
        <f>IF(SUM('Test Sample Data'!I$3:I$98)&gt;10,IF(AND(ISNUMBER('Test Sample Data'!I89),'Test Sample Data'!I89&lt;$B$1,'Test Sample Data'!I89&gt;0),'Test Sample Data'!I89,$B$1),"")</f>
        <v/>
      </c>
      <c r="J90" s="15" t="str">
        <f>IF(SUM('Test Sample Data'!J$3:J$98)&gt;10,IF(AND(ISNUMBER('Test Sample Data'!J89),'Test Sample Data'!J89&lt;$B$1,'Test Sample Data'!J89&gt;0),'Test Sample Data'!J89,$B$1),"")</f>
        <v/>
      </c>
      <c r="K90" s="15" t="str">
        <f>IF(SUM('Test Sample Data'!K$3:K$98)&gt;10,IF(AND(ISNUMBER('Test Sample Data'!K89),'Test Sample Data'!K89&lt;$B$1,'Test Sample Data'!K89&gt;0),'Test Sample Data'!K89,$B$1),"")</f>
        <v/>
      </c>
      <c r="L90" s="15" t="str">
        <f>IF(SUM('Test Sample Data'!L$3:L$98)&gt;10,IF(AND(ISNUMBER('Test Sample Data'!L89),'Test Sample Data'!L89&lt;$B$1,'Test Sample Data'!L89&gt;0),'Test Sample Data'!L89,$B$1),"")</f>
        <v/>
      </c>
      <c r="M90" s="15" t="str">
        <f>IF(SUM('Test Sample Data'!M$3:M$98)&gt;10,IF(AND(ISNUMBER('Test Sample Data'!M89),'Test Sample Data'!M89&lt;$B$1,'Test Sample Data'!M89&gt;0),'Test Sample Data'!M89,$B$1),"")</f>
        <v/>
      </c>
      <c r="N90" s="15" t="str">
        <f>'Gene Table'!D89</f>
        <v>NR_002752</v>
      </c>
      <c r="O90" s="14" t="s">
        <v>348</v>
      </c>
      <c r="P90" s="15" t="str">
        <f>IF(SUM('Control Sample Data'!D$3:D$98)&gt;10,IF(AND(ISNUMBER('Control Sample Data'!D89),'Control Sample Data'!D89&lt;$B$1,'Control Sample Data'!D89&gt;0),'Control Sample Data'!D89,$B$1),"")</f>
        <v/>
      </c>
      <c r="Q90" s="15" t="str">
        <f>IF(SUM('Control Sample Data'!E$3:E$98)&gt;10,IF(AND(ISNUMBER('Control Sample Data'!E89),'Control Sample Data'!E89&lt;$B$1,'Control Sample Data'!E89&gt;0),'Control Sample Data'!E89,$B$1),"")</f>
        <v/>
      </c>
      <c r="R90" s="15" t="str">
        <f>IF(SUM('Control Sample Data'!F$3:F$98)&gt;10,IF(AND(ISNUMBER('Control Sample Data'!F89),'Control Sample Data'!F89&lt;$B$1,'Control Sample Data'!F89&gt;0),'Control Sample Data'!F89,$B$1),"")</f>
        <v/>
      </c>
      <c r="S90" s="15" t="str">
        <f>IF(SUM('Control Sample Data'!G$3:G$98)&gt;10,IF(AND(ISNUMBER('Control Sample Data'!G89),'Control Sample Data'!G89&lt;$B$1,'Control Sample Data'!G89&gt;0),'Control Sample Data'!G89,$B$1),"")</f>
        <v/>
      </c>
      <c r="T90" s="15" t="str">
        <f>IF(SUM('Control Sample Data'!H$3:H$98)&gt;10,IF(AND(ISNUMBER('Control Sample Data'!H89),'Control Sample Data'!H89&lt;$B$1,'Control Sample Data'!H89&gt;0),'Control Sample Data'!H89,$B$1),"")</f>
        <v/>
      </c>
      <c r="U90" s="15" t="str">
        <f>IF(SUM('Control Sample Data'!I$3:I$98)&gt;10,IF(AND(ISNUMBER('Control Sample Data'!I89),'Control Sample Data'!I89&lt;$B$1,'Control Sample Data'!I89&gt;0),'Control Sample Data'!I89,$B$1),"")</f>
        <v/>
      </c>
      <c r="V90" s="15" t="str">
        <f>IF(SUM('Control Sample Data'!J$3:J$98)&gt;10,IF(AND(ISNUMBER('Control Sample Data'!J89),'Control Sample Data'!J89&lt;$B$1,'Control Sample Data'!J89&gt;0),'Control Sample Data'!J89,$B$1),"")</f>
        <v/>
      </c>
      <c r="W90" s="15" t="str">
        <f>IF(SUM('Control Sample Data'!K$3:K$98)&gt;10,IF(AND(ISNUMBER('Control Sample Data'!K89),'Control Sample Data'!K89&lt;$B$1,'Control Sample Data'!K89&gt;0),'Control Sample Data'!K89,$B$1),"")</f>
        <v/>
      </c>
      <c r="X90" s="15" t="str">
        <f>IF(SUM('Control Sample Data'!L$3:L$98)&gt;10,IF(AND(ISNUMBER('Control Sample Data'!L89),'Control Sample Data'!L89&lt;$B$1,'Control Sample Data'!L89&gt;0),'Control Sample Data'!L89,$B$1),"")</f>
        <v/>
      </c>
      <c r="Y90" s="15" t="str">
        <f>IF(SUM('Control Sample Data'!M$3:M$98)&gt;10,IF(AND(ISNUMBER('Control Sample Data'!M89),'Control Sample Data'!M89&lt;$B$1,'Control Sample Data'!M89&gt;0),'Control Sample Data'!M89,$B$1),"")</f>
        <v/>
      </c>
      <c r="AT90" s="34" t="str">
        <f t="shared" si="64"/>
        <v/>
      </c>
      <c r="AU90" s="34" t="str">
        <f t="shared" si="65"/>
        <v/>
      </c>
      <c r="AV90" s="34" t="str">
        <f t="shared" si="66"/>
        <v/>
      </c>
      <c r="AW90" s="34" t="str">
        <f t="shared" si="67"/>
        <v/>
      </c>
      <c r="AX90" s="34" t="str">
        <f t="shared" si="68"/>
        <v/>
      </c>
      <c r="AY90" s="34" t="str">
        <f t="shared" si="69"/>
        <v/>
      </c>
      <c r="AZ90" s="34" t="str">
        <f t="shared" si="70"/>
        <v/>
      </c>
      <c r="BA90" s="34" t="str">
        <f t="shared" si="71"/>
        <v/>
      </c>
      <c r="BB90" s="34" t="str">
        <f t="shared" si="72"/>
        <v/>
      </c>
      <c r="BC90" s="34" t="str">
        <f t="shared" si="73"/>
        <v/>
      </c>
      <c r="BD90" s="34" t="str">
        <f t="shared" si="74"/>
        <v/>
      </c>
      <c r="BE90" s="34" t="str">
        <f t="shared" si="75"/>
        <v/>
      </c>
      <c r="BF90" s="34" t="str">
        <f t="shared" si="76"/>
        <v/>
      </c>
      <c r="BG90" s="34" t="str">
        <f t="shared" si="77"/>
        <v/>
      </c>
      <c r="BH90" s="34" t="str">
        <f t="shared" si="78"/>
        <v/>
      </c>
      <c r="BI90" s="34" t="str">
        <f t="shared" si="79"/>
        <v/>
      </c>
      <c r="BJ90" s="34" t="str">
        <f t="shared" si="80"/>
        <v/>
      </c>
      <c r="BK90" s="34" t="str">
        <f t="shared" si="81"/>
        <v/>
      </c>
      <c r="BL90" s="34" t="str">
        <f t="shared" si="82"/>
        <v/>
      </c>
      <c r="BM90" s="34" t="str">
        <f t="shared" si="83"/>
        <v/>
      </c>
      <c r="BN90" s="36" t="e">
        <f t="shared" si="84"/>
        <v>#DIV/0!</v>
      </c>
      <c r="BO90" s="36" t="e">
        <f t="shared" si="85"/>
        <v>#DIV/0!</v>
      </c>
      <c r="BP90" s="37" t="str">
        <f t="shared" si="86"/>
        <v/>
      </c>
      <c r="BQ90" s="37" t="str">
        <f t="shared" si="87"/>
        <v/>
      </c>
      <c r="BR90" s="37" t="str">
        <f t="shared" si="88"/>
        <v/>
      </c>
      <c r="BS90" s="37" t="str">
        <f t="shared" si="89"/>
        <v/>
      </c>
      <c r="BT90" s="37" t="str">
        <f t="shared" si="90"/>
        <v/>
      </c>
      <c r="BU90" s="37" t="str">
        <f t="shared" si="91"/>
        <v/>
      </c>
      <c r="BV90" s="37" t="str">
        <f t="shared" si="92"/>
        <v/>
      </c>
      <c r="BW90" s="37" t="str">
        <f t="shared" si="93"/>
        <v/>
      </c>
      <c r="BX90" s="37" t="str">
        <f t="shared" si="94"/>
        <v/>
      </c>
      <c r="BY90" s="37" t="str">
        <f t="shared" si="95"/>
        <v/>
      </c>
      <c r="BZ90" s="37" t="str">
        <f t="shared" si="96"/>
        <v/>
      </c>
      <c r="CA90" s="37" t="str">
        <f t="shared" si="97"/>
        <v/>
      </c>
      <c r="CB90" s="37" t="str">
        <f t="shared" si="98"/>
        <v/>
      </c>
      <c r="CC90" s="37" t="str">
        <f t="shared" si="99"/>
        <v/>
      </c>
      <c r="CD90" s="37" t="str">
        <f t="shared" si="100"/>
        <v/>
      </c>
      <c r="CE90" s="37" t="str">
        <f t="shared" si="101"/>
        <v/>
      </c>
      <c r="CF90" s="37" t="str">
        <f t="shared" si="102"/>
        <v/>
      </c>
      <c r="CG90" s="37" t="str">
        <f t="shared" si="103"/>
        <v/>
      </c>
      <c r="CH90" s="37" t="str">
        <f t="shared" si="104"/>
        <v/>
      </c>
      <c r="CI90" s="37" t="str">
        <f t="shared" si="105"/>
        <v/>
      </c>
    </row>
    <row r="91" spans="1:87" ht="12.75">
      <c r="A91" s="16"/>
      <c r="B91" s="14" t="str">
        <f>'Gene Table'!D90</f>
        <v>NR_002750</v>
      </c>
      <c r="C91" s="14" t="s">
        <v>352</v>
      </c>
      <c r="D91" s="15" t="str">
        <f>IF(SUM('Test Sample Data'!D$3:D$98)&gt;10,IF(AND(ISNUMBER('Test Sample Data'!D90),'Test Sample Data'!D90&lt;$B$1,'Test Sample Data'!D90&gt;0),'Test Sample Data'!D90,$B$1),"")</f>
        <v/>
      </c>
      <c r="E91" s="15" t="str">
        <f>IF(SUM('Test Sample Data'!E$3:E$98)&gt;10,IF(AND(ISNUMBER('Test Sample Data'!E90),'Test Sample Data'!E90&lt;$B$1,'Test Sample Data'!E90&gt;0),'Test Sample Data'!E90,$B$1),"")</f>
        <v/>
      </c>
      <c r="F91" s="15" t="str">
        <f>IF(SUM('Test Sample Data'!F$3:F$98)&gt;10,IF(AND(ISNUMBER('Test Sample Data'!F90),'Test Sample Data'!F90&lt;$B$1,'Test Sample Data'!F90&gt;0),'Test Sample Data'!F90,$B$1),"")</f>
        <v/>
      </c>
      <c r="G91" s="15" t="str">
        <f>IF(SUM('Test Sample Data'!G$3:G$98)&gt;10,IF(AND(ISNUMBER('Test Sample Data'!G90),'Test Sample Data'!G90&lt;$B$1,'Test Sample Data'!G90&gt;0),'Test Sample Data'!G90,$B$1),"")</f>
        <v/>
      </c>
      <c r="H91" s="15" t="str">
        <f>IF(SUM('Test Sample Data'!H$3:H$98)&gt;10,IF(AND(ISNUMBER('Test Sample Data'!H90),'Test Sample Data'!H90&lt;$B$1,'Test Sample Data'!H90&gt;0),'Test Sample Data'!H90,$B$1),"")</f>
        <v/>
      </c>
      <c r="I91" s="15" t="str">
        <f>IF(SUM('Test Sample Data'!I$3:I$98)&gt;10,IF(AND(ISNUMBER('Test Sample Data'!I90),'Test Sample Data'!I90&lt;$B$1,'Test Sample Data'!I90&gt;0),'Test Sample Data'!I90,$B$1),"")</f>
        <v/>
      </c>
      <c r="J91" s="15" t="str">
        <f>IF(SUM('Test Sample Data'!J$3:J$98)&gt;10,IF(AND(ISNUMBER('Test Sample Data'!J90),'Test Sample Data'!J90&lt;$B$1,'Test Sample Data'!J90&gt;0),'Test Sample Data'!J90,$B$1),"")</f>
        <v/>
      </c>
      <c r="K91" s="15" t="str">
        <f>IF(SUM('Test Sample Data'!K$3:K$98)&gt;10,IF(AND(ISNUMBER('Test Sample Data'!K90),'Test Sample Data'!K90&lt;$B$1,'Test Sample Data'!K90&gt;0),'Test Sample Data'!K90,$B$1),"")</f>
        <v/>
      </c>
      <c r="L91" s="15" t="str">
        <f>IF(SUM('Test Sample Data'!L$3:L$98)&gt;10,IF(AND(ISNUMBER('Test Sample Data'!L90),'Test Sample Data'!L90&lt;$B$1,'Test Sample Data'!L90&gt;0),'Test Sample Data'!L90,$B$1),"")</f>
        <v/>
      </c>
      <c r="M91" s="15" t="str">
        <f>IF(SUM('Test Sample Data'!M$3:M$98)&gt;10,IF(AND(ISNUMBER('Test Sample Data'!M90),'Test Sample Data'!M90&lt;$B$1,'Test Sample Data'!M90&gt;0),'Test Sample Data'!M90,$B$1),"")</f>
        <v/>
      </c>
      <c r="N91" s="15" t="str">
        <f>'Gene Table'!D90</f>
        <v>NR_002750</v>
      </c>
      <c r="O91" s="14" t="s">
        <v>352</v>
      </c>
      <c r="P91" s="15" t="str">
        <f>IF(SUM('Control Sample Data'!D$3:D$98)&gt;10,IF(AND(ISNUMBER('Control Sample Data'!D90),'Control Sample Data'!D90&lt;$B$1,'Control Sample Data'!D90&gt;0),'Control Sample Data'!D90,$B$1),"")</f>
        <v/>
      </c>
      <c r="Q91" s="15" t="str">
        <f>IF(SUM('Control Sample Data'!E$3:E$98)&gt;10,IF(AND(ISNUMBER('Control Sample Data'!E90),'Control Sample Data'!E90&lt;$B$1,'Control Sample Data'!E90&gt;0),'Control Sample Data'!E90,$B$1),"")</f>
        <v/>
      </c>
      <c r="R91" s="15" t="str">
        <f>IF(SUM('Control Sample Data'!F$3:F$98)&gt;10,IF(AND(ISNUMBER('Control Sample Data'!F90),'Control Sample Data'!F90&lt;$B$1,'Control Sample Data'!F90&gt;0),'Control Sample Data'!F90,$B$1),"")</f>
        <v/>
      </c>
      <c r="S91" s="15" t="str">
        <f>IF(SUM('Control Sample Data'!G$3:G$98)&gt;10,IF(AND(ISNUMBER('Control Sample Data'!G90),'Control Sample Data'!G90&lt;$B$1,'Control Sample Data'!G90&gt;0),'Control Sample Data'!G90,$B$1),"")</f>
        <v/>
      </c>
      <c r="T91" s="15" t="str">
        <f>IF(SUM('Control Sample Data'!H$3:H$98)&gt;10,IF(AND(ISNUMBER('Control Sample Data'!H90),'Control Sample Data'!H90&lt;$B$1,'Control Sample Data'!H90&gt;0),'Control Sample Data'!H90,$B$1),"")</f>
        <v/>
      </c>
      <c r="U91" s="15" t="str">
        <f>IF(SUM('Control Sample Data'!I$3:I$98)&gt;10,IF(AND(ISNUMBER('Control Sample Data'!I90),'Control Sample Data'!I90&lt;$B$1,'Control Sample Data'!I90&gt;0),'Control Sample Data'!I90,$B$1),"")</f>
        <v/>
      </c>
      <c r="V91" s="15" t="str">
        <f>IF(SUM('Control Sample Data'!J$3:J$98)&gt;10,IF(AND(ISNUMBER('Control Sample Data'!J90),'Control Sample Data'!J90&lt;$B$1,'Control Sample Data'!J90&gt;0),'Control Sample Data'!J90,$B$1),"")</f>
        <v/>
      </c>
      <c r="W91" s="15" t="str">
        <f>IF(SUM('Control Sample Data'!K$3:K$98)&gt;10,IF(AND(ISNUMBER('Control Sample Data'!K90),'Control Sample Data'!K90&lt;$B$1,'Control Sample Data'!K90&gt;0),'Control Sample Data'!K90,$B$1),"")</f>
        <v/>
      </c>
      <c r="X91" s="15" t="str">
        <f>IF(SUM('Control Sample Data'!L$3:L$98)&gt;10,IF(AND(ISNUMBER('Control Sample Data'!L90),'Control Sample Data'!L90&lt;$B$1,'Control Sample Data'!L90&gt;0),'Control Sample Data'!L90,$B$1),"")</f>
        <v/>
      </c>
      <c r="Y91" s="15" t="str">
        <f>IF(SUM('Control Sample Data'!M$3:M$98)&gt;10,IF(AND(ISNUMBER('Control Sample Data'!M90),'Control Sample Data'!M90&lt;$B$1,'Control Sample Data'!M90&gt;0),'Control Sample Data'!M90,$B$1),"")</f>
        <v/>
      </c>
      <c r="AT91" s="34" t="str">
        <f t="shared" si="64"/>
        <v/>
      </c>
      <c r="AU91" s="34" t="str">
        <f t="shared" si="65"/>
        <v/>
      </c>
      <c r="AV91" s="34" t="str">
        <f t="shared" si="66"/>
        <v/>
      </c>
      <c r="AW91" s="34" t="str">
        <f t="shared" si="67"/>
        <v/>
      </c>
      <c r="AX91" s="34" t="str">
        <f t="shared" si="68"/>
        <v/>
      </c>
      <c r="AY91" s="34" t="str">
        <f t="shared" si="69"/>
        <v/>
      </c>
      <c r="AZ91" s="34" t="str">
        <f t="shared" si="70"/>
        <v/>
      </c>
      <c r="BA91" s="34" t="str">
        <f t="shared" si="71"/>
        <v/>
      </c>
      <c r="BB91" s="34" t="str">
        <f t="shared" si="72"/>
        <v/>
      </c>
      <c r="BC91" s="34" t="str">
        <f t="shared" si="73"/>
        <v/>
      </c>
      <c r="BD91" s="34" t="str">
        <f t="shared" si="74"/>
        <v/>
      </c>
      <c r="BE91" s="34" t="str">
        <f t="shared" si="75"/>
        <v/>
      </c>
      <c r="BF91" s="34" t="str">
        <f t="shared" si="76"/>
        <v/>
      </c>
      <c r="BG91" s="34" t="str">
        <f t="shared" si="77"/>
        <v/>
      </c>
      <c r="BH91" s="34" t="str">
        <f t="shared" si="78"/>
        <v/>
      </c>
      <c r="BI91" s="34" t="str">
        <f t="shared" si="79"/>
        <v/>
      </c>
      <c r="BJ91" s="34" t="str">
        <f t="shared" si="80"/>
        <v/>
      </c>
      <c r="BK91" s="34" t="str">
        <f t="shared" si="81"/>
        <v/>
      </c>
      <c r="BL91" s="34" t="str">
        <f t="shared" si="82"/>
        <v/>
      </c>
      <c r="BM91" s="34" t="str">
        <f t="shared" si="83"/>
        <v/>
      </c>
      <c r="BN91" s="36" t="e">
        <f t="shared" si="84"/>
        <v>#DIV/0!</v>
      </c>
      <c r="BO91" s="36" t="e">
        <f t="shared" si="85"/>
        <v>#DIV/0!</v>
      </c>
      <c r="BP91" s="37" t="str">
        <f t="shared" si="86"/>
        <v/>
      </c>
      <c r="BQ91" s="37" t="str">
        <f t="shared" si="87"/>
        <v/>
      </c>
      <c r="BR91" s="37" t="str">
        <f t="shared" si="88"/>
        <v/>
      </c>
      <c r="BS91" s="37" t="str">
        <f t="shared" si="89"/>
        <v/>
      </c>
      <c r="BT91" s="37" t="str">
        <f t="shared" si="90"/>
        <v/>
      </c>
      <c r="BU91" s="37" t="str">
        <f t="shared" si="91"/>
        <v/>
      </c>
      <c r="BV91" s="37" t="str">
        <f t="shared" si="92"/>
        <v/>
      </c>
      <c r="BW91" s="37" t="str">
        <f t="shared" si="93"/>
        <v/>
      </c>
      <c r="BX91" s="37" t="str">
        <f t="shared" si="94"/>
        <v/>
      </c>
      <c r="BY91" s="37" t="str">
        <f t="shared" si="95"/>
        <v/>
      </c>
      <c r="BZ91" s="37" t="str">
        <f t="shared" si="96"/>
        <v/>
      </c>
      <c r="CA91" s="37" t="str">
        <f t="shared" si="97"/>
        <v/>
      </c>
      <c r="CB91" s="37" t="str">
        <f t="shared" si="98"/>
        <v/>
      </c>
      <c r="CC91" s="37" t="str">
        <f t="shared" si="99"/>
        <v/>
      </c>
      <c r="CD91" s="37" t="str">
        <f t="shared" si="100"/>
        <v/>
      </c>
      <c r="CE91" s="37" t="str">
        <f t="shared" si="101"/>
        <v/>
      </c>
      <c r="CF91" s="37" t="str">
        <f t="shared" si="102"/>
        <v/>
      </c>
      <c r="CG91" s="37" t="str">
        <f t="shared" si="103"/>
        <v/>
      </c>
      <c r="CH91" s="37" t="str">
        <f t="shared" si="104"/>
        <v/>
      </c>
      <c r="CI91" s="37" t="str">
        <f t="shared" si="105"/>
        <v/>
      </c>
    </row>
    <row r="92" spans="1:87" ht="14.25" customHeight="1">
      <c r="A92" s="16"/>
      <c r="B92" s="14" t="str">
        <f>'Gene Table'!D91</f>
        <v>NR_002745</v>
      </c>
      <c r="C92" s="14" t="s">
        <v>356</v>
      </c>
      <c r="D92" s="15" t="str">
        <f>IF(SUM('Test Sample Data'!D$3:D$98)&gt;10,IF(AND(ISNUMBER('Test Sample Data'!D91),'Test Sample Data'!D91&lt;$B$1,'Test Sample Data'!D91&gt;0),'Test Sample Data'!D91,$B$1),"")</f>
        <v/>
      </c>
      <c r="E92" s="15" t="str">
        <f>IF(SUM('Test Sample Data'!E$3:E$98)&gt;10,IF(AND(ISNUMBER('Test Sample Data'!E91),'Test Sample Data'!E91&lt;$B$1,'Test Sample Data'!E91&gt;0),'Test Sample Data'!E91,$B$1),"")</f>
        <v/>
      </c>
      <c r="F92" s="15" t="str">
        <f>IF(SUM('Test Sample Data'!F$3:F$98)&gt;10,IF(AND(ISNUMBER('Test Sample Data'!F91),'Test Sample Data'!F91&lt;$B$1,'Test Sample Data'!F91&gt;0),'Test Sample Data'!F91,$B$1),"")</f>
        <v/>
      </c>
      <c r="G92" s="15" t="str">
        <f>IF(SUM('Test Sample Data'!G$3:G$98)&gt;10,IF(AND(ISNUMBER('Test Sample Data'!G91),'Test Sample Data'!G91&lt;$B$1,'Test Sample Data'!G91&gt;0),'Test Sample Data'!G91,$B$1),"")</f>
        <v/>
      </c>
      <c r="H92" s="15" t="str">
        <f>IF(SUM('Test Sample Data'!H$3:H$98)&gt;10,IF(AND(ISNUMBER('Test Sample Data'!H91),'Test Sample Data'!H91&lt;$B$1,'Test Sample Data'!H91&gt;0),'Test Sample Data'!H91,$B$1),"")</f>
        <v/>
      </c>
      <c r="I92" s="15" t="str">
        <f>IF(SUM('Test Sample Data'!I$3:I$98)&gt;10,IF(AND(ISNUMBER('Test Sample Data'!I91),'Test Sample Data'!I91&lt;$B$1,'Test Sample Data'!I91&gt;0),'Test Sample Data'!I91,$B$1),"")</f>
        <v/>
      </c>
      <c r="J92" s="15" t="str">
        <f>IF(SUM('Test Sample Data'!J$3:J$98)&gt;10,IF(AND(ISNUMBER('Test Sample Data'!J91),'Test Sample Data'!J91&lt;$B$1,'Test Sample Data'!J91&gt;0),'Test Sample Data'!J91,$B$1),"")</f>
        <v/>
      </c>
      <c r="K92" s="15" t="str">
        <f>IF(SUM('Test Sample Data'!K$3:K$98)&gt;10,IF(AND(ISNUMBER('Test Sample Data'!K91),'Test Sample Data'!K91&lt;$B$1,'Test Sample Data'!K91&gt;0),'Test Sample Data'!K91,$B$1),"")</f>
        <v/>
      </c>
      <c r="L92" s="15" t="str">
        <f>IF(SUM('Test Sample Data'!L$3:L$98)&gt;10,IF(AND(ISNUMBER('Test Sample Data'!L91),'Test Sample Data'!L91&lt;$B$1,'Test Sample Data'!L91&gt;0),'Test Sample Data'!L91,$B$1),"")</f>
        <v/>
      </c>
      <c r="M92" s="15" t="str">
        <f>IF(SUM('Test Sample Data'!M$3:M$98)&gt;10,IF(AND(ISNUMBER('Test Sample Data'!M91),'Test Sample Data'!M91&lt;$B$1,'Test Sample Data'!M91&gt;0),'Test Sample Data'!M91,$B$1),"")</f>
        <v/>
      </c>
      <c r="N92" s="15" t="str">
        <f>'Gene Table'!D91</f>
        <v>NR_002745</v>
      </c>
      <c r="O92" s="14" t="s">
        <v>356</v>
      </c>
      <c r="P92" s="15" t="str">
        <f>IF(SUM('Control Sample Data'!D$3:D$98)&gt;10,IF(AND(ISNUMBER('Control Sample Data'!D91),'Control Sample Data'!D91&lt;$B$1,'Control Sample Data'!D91&gt;0),'Control Sample Data'!D91,$B$1),"")</f>
        <v/>
      </c>
      <c r="Q92" s="15" t="str">
        <f>IF(SUM('Control Sample Data'!E$3:E$98)&gt;10,IF(AND(ISNUMBER('Control Sample Data'!E91),'Control Sample Data'!E91&lt;$B$1,'Control Sample Data'!E91&gt;0),'Control Sample Data'!E91,$B$1),"")</f>
        <v/>
      </c>
      <c r="R92" s="15" t="str">
        <f>IF(SUM('Control Sample Data'!F$3:F$98)&gt;10,IF(AND(ISNUMBER('Control Sample Data'!F91),'Control Sample Data'!F91&lt;$B$1,'Control Sample Data'!F91&gt;0),'Control Sample Data'!F91,$B$1),"")</f>
        <v/>
      </c>
      <c r="S92" s="15" t="str">
        <f>IF(SUM('Control Sample Data'!G$3:G$98)&gt;10,IF(AND(ISNUMBER('Control Sample Data'!G91),'Control Sample Data'!G91&lt;$B$1,'Control Sample Data'!G91&gt;0),'Control Sample Data'!G91,$B$1),"")</f>
        <v/>
      </c>
      <c r="T92" s="15" t="str">
        <f>IF(SUM('Control Sample Data'!H$3:H$98)&gt;10,IF(AND(ISNUMBER('Control Sample Data'!H91),'Control Sample Data'!H91&lt;$B$1,'Control Sample Data'!H91&gt;0),'Control Sample Data'!H91,$B$1),"")</f>
        <v/>
      </c>
      <c r="U92" s="15" t="str">
        <f>IF(SUM('Control Sample Data'!I$3:I$98)&gt;10,IF(AND(ISNUMBER('Control Sample Data'!I91),'Control Sample Data'!I91&lt;$B$1,'Control Sample Data'!I91&gt;0),'Control Sample Data'!I91,$B$1),"")</f>
        <v/>
      </c>
      <c r="V92" s="15" t="str">
        <f>IF(SUM('Control Sample Data'!J$3:J$98)&gt;10,IF(AND(ISNUMBER('Control Sample Data'!J91),'Control Sample Data'!J91&lt;$B$1,'Control Sample Data'!J91&gt;0),'Control Sample Data'!J91,$B$1),"")</f>
        <v/>
      </c>
      <c r="W92" s="15" t="str">
        <f>IF(SUM('Control Sample Data'!K$3:K$98)&gt;10,IF(AND(ISNUMBER('Control Sample Data'!K91),'Control Sample Data'!K91&lt;$B$1,'Control Sample Data'!K91&gt;0),'Control Sample Data'!K91,$B$1),"")</f>
        <v/>
      </c>
      <c r="X92" s="15" t="str">
        <f>IF(SUM('Control Sample Data'!L$3:L$98)&gt;10,IF(AND(ISNUMBER('Control Sample Data'!L91),'Control Sample Data'!L91&lt;$B$1,'Control Sample Data'!L91&gt;0),'Control Sample Data'!L91,$B$1),"")</f>
        <v/>
      </c>
      <c r="Y92" s="15" t="str">
        <f>IF(SUM('Control Sample Data'!M$3:M$98)&gt;10,IF(AND(ISNUMBER('Control Sample Data'!M91),'Control Sample Data'!M91&lt;$B$1,'Control Sample Data'!M91&gt;0),'Control Sample Data'!M91,$B$1),"")</f>
        <v/>
      </c>
      <c r="AT92" s="34" t="str">
        <f t="shared" si="64"/>
        <v/>
      </c>
      <c r="AU92" s="34" t="str">
        <f t="shared" si="65"/>
        <v/>
      </c>
      <c r="AV92" s="34" t="str">
        <f t="shared" si="66"/>
        <v/>
      </c>
      <c r="AW92" s="34" t="str">
        <f t="shared" si="67"/>
        <v/>
      </c>
      <c r="AX92" s="34" t="str">
        <f t="shared" si="68"/>
        <v/>
      </c>
      <c r="AY92" s="34" t="str">
        <f t="shared" si="69"/>
        <v/>
      </c>
      <c r="AZ92" s="34" t="str">
        <f t="shared" si="70"/>
        <v/>
      </c>
      <c r="BA92" s="34" t="str">
        <f t="shared" si="71"/>
        <v/>
      </c>
      <c r="BB92" s="34" t="str">
        <f t="shared" si="72"/>
        <v/>
      </c>
      <c r="BC92" s="34" t="str">
        <f t="shared" si="73"/>
        <v/>
      </c>
      <c r="BD92" s="34" t="str">
        <f t="shared" si="74"/>
        <v/>
      </c>
      <c r="BE92" s="34" t="str">
        <f t="shared" si="75"/>
        <v/>
      </c>
      <c r="BF92" s="34" t="str">
        <f t="shared" si="76"/>
        <v/>
      </c>
      <c r="BG92" s="34" t="str">
        <f t="shared" si="77"/>
        <v/>
      </c>
      <c r="BH92" s="34" t="str">
        <f t="shared" si="78"/>
        <v/>
      </c>
      <c r="BI92" s="34" t="str">
        <f t="shared" si="79"/>
        <v/>
      </c>
      <c r="BJ92" s="34" t="str">
        <f t="shared" si="80"/>
        <v/>
      </c>
      <c r="BK92" s="34" t="str">
        <f t="shared" si="81"/>
        <v/>
      </c>
      <c r="BL92" s="34" t="str">
        <f t="shared" si="82"/>
        <v/>
      </c>
      <c r="BM92" s="34" t="str">
        <f t="shared" si="83"/>
        <v/>
      </c>
      <c r="BN92" s="36" t="e">
        <f t="shared" si="84"/>
        <v>#DIV/0!</v>
      </c>
      <c r="BO92" s="36" t="e">
        <f t="shared" si="85"/>
        <v>#DIV/0!</v>
      </c>
      <c r="BP92" s="37" t="str">
        <f t="shared" si="86"/>
        <v/>
      </c>
      <c r="BQ92" s="37" t="str">
        <f t="shared" si="87"/>
        <v/>
      </c>
      <c r="BR92" s="37" t="str">
        <f t="shared" si="88"/>
        <v/>
      </c>
      <c r="BS92" s="37" t="str">
        <f t="shared" si="89"/>
        <v/>
      </c>
      <c r="BT92" s="37" t="str">
        <f t="shared" si="90"/>
        <v/>
      </c>
      <c r="BU92" s="37" t="str">
        <f t="shared" si="91"/>
        <v/>
      </c>
      <c r="BV92" s="37" t="str">
        <f t="shared" si="92"/>
        <v/>
      </c>
      <c r="BW92" s="37" t="str">
        <f t="shared" si="93"/>
        <v/>
      </c>
      <c r="BX92" s="37" t="str">
        <f t="shared" si="94"/>
        <v/>
      </c>
      <c r="BY92" s="37" t="str">
        <f t="shared" si="95"/>
        <v/>
      </c>
      <c r="BZ92" s="37" t="str">
        <f t="shared" si="96"/>
        <v/>
      </c>
      <c r="CA92" s="37" t="str">
        <f t="shared" si="97"/>
        <v/>
      </c>
      <c r="CB92" s="37" t="str">
        <f t="shared" si="98"/>
        <v/>
      </c>
      <c r="CC92" s="37" t="str">
        <f t="shared" si="99"/>
        <v/>
      </c>
      <c r="CD92" s="37" t="str">
        <f t="shared" si="100"/>
        <v/>
      </c>
      <c r="CE92" s="37" t="str">
        <f t="shared" si="101"/>
        <v/>
      </c>
      <c r="CF92" s="37" t="str">
        <f t="shared" si="102"/>
        <v/>
      </c>
      <c r="CG92" s="37" t="str">
        <f t="shared" si="103"/>
        <v/>
      </c>
      <c r="CH92" s="37" t="str">
        <f t="shared" si="104"/>
        <v/>
      </c>
      <c r="CI92" s="37" t="str">
        <f t="shared" si="105"/>
        <v/>
      </c>
    </row>
    <row r="93" spans="1:87" ht="14.25" customHeight="1">
      <c r="A93" s="16"/>
      <c r="B93" s="14" t="str">
        <f>'Gene Table'!D92</f>
        <v>NR_002746</v>
      </c>
      <c r="C93" s="14" t="s">
        <v>360</v>
      </c>
      <c r="D93" s="15" t="str">
        <f>IF(SUM('Test Sample Data'!D$3:D$98)&gt;10,IF(AND(ISNUMBER('Test Sample Data'!D92),'Test Sample Data'!D92&lt;$B$1,'Test Sample Data'!D92&gt;0),'Test Sample Data'!D92,$B$1),"")</f>
        <v/>
      </c>
      <c r="E93" s="15" t="str">
        <f>IF(SUM('Test Sample Data'!E$3:E$98)&gt;10,IF(AND(ISNUMBER('Test Sample Data'!E92),'Test Sample Data'!E92&lt;$B$1,'Test Sample Data'!E92&gt;0),'Test Sample Data'!E92,$B$1),"")</f>
        <v/>
      </c>
      <c r="F93" s="15" t="str">
        <f>IF(SUM('Test Sample Data'!F$3:F$98)&gt;10,IF(AND(ISNUMBER('Test Sample Data'!F92),'Test Sample Data'!F92&lt;$B$1,'Test Sample Data'!F92&gt;0),'Test Sample Data'!F92,$B$1),"")</f>
        <v/>
      </c>
      <c r="G93" s="15" t="str">
        <f>IF(SUM('Test Sample Data'!G$3:G$98)&gt;10,IF(AND(ISNUMBER('Test Sample Data'!G92),'Test Sample Data'!G92&lt;$B$1,'Test Sample Data'!G92&gt;0),'Test Sample Data'!G92,$B$1),"")</f>
        <v/>
      </c>
      <c r="H93" s="15" t="str">
        <f>IF(SUM('Test Sample Data'!H$3:H$98)&gt;10,IF(AND(ISNUMBER('Test Sample Data'!H92),'Test Sample Data'!H92&lt;$B$1,'Test Sample Data'!H92&gt;0),'Test Sample Data'!H92,$B$1),"")</f>
        <v/>
      </c>
      <c r="I93" s="15" t="str">
        <f>IF(SUM('Test Sample Data'!I$3:I$98)&gt;10,IF(AND(ISNUMBER('Test Sample Data'!I92),'Test Sample Data'!I92&lt;$B$1,'Test Sample Data'!I92&gt;0),'Test Sample Data'!I92,$B$1),"")</f>
        <v/>
      </c>
      <c r="J93" s="15" t="str">
        <f>IF(SUM('Test Sample Data'!J$3:J$98)&gt;10,IF(AND(ISNUMBER('Test Sample Data'!J92),'Test Sample Data'!J92&lt;$B$1,'Test Sample Data'!J92&gt;0),'Test Sample Data'!J92,$B$1),"")</f>
        <v/>
      </c>
      <c r="K93" s="15" t="str">
        <f>IF(SUM('Test Sample Data'!K$3:K$98)&gt;10,IF(AND(ISNUMBER('Test Sample Data'!K92),'Test Sample Data'!K92&lt;$B$1,'Test Sample Data'!K92&gt;0),'Test Sample Data'!K92,$B$1),"")</f>
        <v/>
      </c>
      <c r="L93" s="15" t="str">
        <f>IF(SUM('Test Sample Data'!L$3:L$98)&gt;10,IF(AND(ISNUMBER('Test Sample Data'!L92),'Test Sample Data'!L92&lt;$B$1,'Test Sample Data'!L92&gt;0),'Test Sample Data'!L92,$B$1),"")</f>
        <v/>
      </c>
      <c r="M93" s="15" t="str">
        <f>IF(SUM('Test Sample Data'!M$3:M$98)&gt;10,IF(AND(ISNUMBER('Test Sample Data'!M92),'Test Sample Data'!M92&lt;$B$1,'Test Sample Data'!M92&gt;0),'Test Sample Data'!M92,$B$1),"")</f>
        <v/>
      </c>
      <c r="N93" s="15" t="str">
        <f>'Gene Table'!D92</f>
        <v>NR_002746</v>
      </c>
      <c r="O93" s="14" t="s">
        <v>360</v>
      </c>
      <c r="P93" s="15" t="str">
        <f>IF(SUM('Control Sample Data'!D$3:D$98)&gt;10,IF(AND(ISNUMBER('Control Sample Data'!D92),'Control Sample Data'!D92&lt;$B$1,'Control Sample Data'!D92&gt;0),'Control Sample Data'!D92,$B$1),"")</f>
        <v/>
      </c>
      <c r="Q93" s="15" t="str">
        <f>IF(SUM('Control Sample Data'!E$3:E$98)&gt;10,IF(AND(ISNUMBER('Control Sample Data'!E92),'Control Sample Data'!E92&lt;$B$1,'Control Sample Data'!E92&gt;0),'Control Sample Data'!E92,$B$1),"")</f>
        <v/>
      </c>
      <c r="R93" s="15" t="str">
        <f>IF(SUM('Control Sample Data'!F$3:F$98)&gt;10,IF(AND(ISNUMBER('Control Sample Data'!F92),'Control Sample Data'!F92&lt;$B$1,'Control Sample Data'!F92&gt;0),'Control Sample Data'!F92,$B$1),"")</f>
        <v/>
      </c>
      <c r="S93" s="15" t="str">
        <f>IF(SUM('Control Sample Data'!G$3:G$98)&gt;10,IF(AND(ISNUMBER('Control Sample Data'!G92),'Control Sample Data'!G92&lt;$B$1,'Control Sample Data'!G92&gt;0),'Control Sample Data'!G92,$B$1),"")</f>
        <v/>
      </c>
      <c r="T93" s="15" t="str">
        <f>IF(SUM('Control Sample Data'!H$3:H$98)&gt;10,IF(AND(ISNUMBER('Control Sample Data'!H92),'Control Sample Data'!H92&lt;$B$1,'Control Sample Data'!H92&gt;0),'Control Sample Data'!H92,$B$1),"")</f>
        <v/>
      </c>
      <c r="U93" s="15" t="str">
        <f>IF(SUM('Control Sample Data'!I$3:I$98)&gt;10,IF(AND(ISNUMBER('Control Sample Data'!I92),'Control Sample Data'!I92&lt;$B$1,'Control Sample Data'!I92&gt;0),'Control Sample Data'!I92,$B$1),"")</f>
        <v/>
      </c>
      <c r="V93" s="15" t="str">
        <f>IF(SUM('Control Sample Data'!J$3:J$98)&gt;10,IF(AND(ISNUMBER('Control Sample Data'!J92),'Control Sample Data'!J92&lt;$B$1,'Control Sample Data'!J92&gt;0),'Control Sample Data'!J92,$B$1),"")</f>
        <v/>
      </c>
      <c r="W93" s="15" t="str">
        <f>IF(SUM('Control Sample Data'!K$3:K$98)&gt;10,IF(AND(ISNUMBER('Control Sample Data'!K92),'Control Sample Data'!K92&lt;$B$1,'Control Sample Data'!K92&gt;0),'Control Sample Data'!K92,$B$1),"")</f>
        <v/>
      </c>
      <c r="X93" s="15" t="str">
        <f>IF(SUM('Control Sample Data'!L$3:L$98)&gt;10,IF(AND(ISNUMBER('Control Sample Data'!L92),'Control Sample Data'!L92&lt;$B$1,'Control Sample Data'!L92&gt;0),'Control Sample Data'!L92,$B$1),"")</f>
        <v/>
      </c>
      <c r="Y93" s="15" t="str">
        <f>IF(SUM('Control Sample Data'!M$3:M$98)&gt;10,IF(AND(ISNUMBER('Control Sample Data'!M92),'Control Sample Data'!M92&lt;$B$1,'Control Sample Data'!M92&gt;0),'Control Sample Data'!M92,$B$1),"")</f>
        <v/>
      </c>
      <c r="AT93" s="34" t="str">
        <f t="shared" si="64"/>
        <v/>
      </c>
      <c r="AU93" s="34" t="str">
        <f t="shared" si="65"/>
        <v/>
      </c>
      <c r="AV93" s="34" t="str">
        <f t="shared" si="66"/>
        <v/>
      </c>
      <c r="AW93" s="34" t="str">
        <f t="shared" si="67"/>
        <v/>
      </c>
      <c r="AX93" s="34" t="str">
        <f t="shared" si="68"/>
        <v/>
      </c>
      <c r="AY93" s="34" t="str">
        <f t="shared" si="69"/>
        <v/>
      </c>
      <c r="AZ93" s="34" t="str">
        <f t="shared" si="70"/>
        <v/>
      </c>
      <c r="BA93" s="34" t="str">
        <f t="shared" si="71"/>
        <v/>
      </c>
      <c r="BB93" s="34" t="str">
        <f t="shared" si="72"/>
        <v/>
      </c>
      <c r="BC93" s="34" t="str">
        <f t="shared" si="73"/>
        <v/>
      </c>
      <c r="BD93" s="34" t="str">
        <f t="shared" si="74"/>
        <v/>
      </c>
      <c r="BE93" s="34" t="str">
        <f t="shared" si="75"/>
        <v/>
      </c>
      <c r="BF93" s="34" t="str">
        <f t="shared" si="76"/>
        <v/>
      </c>
      <c r="BG93" s="34" t="str">
        <f t="shared" si="77"/>
        <v/>
      </c>
      <c r="BH93" s="34" t="str">
        <f t="shared" si="78"/>
        <v/>
      </c>
      <c r="BI93" s="34" t="str">
        <f t="shared" si="79"/>
        <v/>
      </c>
      <c r="BJ93" s="34" t="str">
        <f t="shared" si="80"/>
        <v/>
      </c>
      <c r="BK93" s="34" t="str">
        <f t="shared" si="81"/>
        <v/>
      </c>
      <c r="BL93" s="34" t="str">
        <f t="shared" si="82"/>
        <v/>
      </c>
      <c r="BM93" s="34" t="str">
        <f t="shared" si="83"/>
        <v/>
      </c>
      <c r="BN93" s="36" t="e">
        <f t="shared" si="84"/>
        <v>#DIV/0!</v>
      </c>
      <c r="BO93" s="36" t="e">
        <f t="shared" si="85"/>
        <v>#DIV/0!</v>
      </c>
      <c r="BP93" s="37" t="str">
        <f t="shared" si="86"/>
        <v/>
      </c>
      <c r="BQ93" s="37" t="str">
        <f t="shared" si="87"/>
        <v/>
      </c>
      <c r="BR93" s="37" t="str">
        <f t="shared" si="88"/>
        <v/>
      </c>
      <c r="BS93" s="37" t="str">
        <f t="shared" si="89"/>
        <v/>
      </c>
      <c r="BT93" s="37" t="str">
        <f t="shared" si="90"/>
        <v/>
      </c>
      <c r="BU93" s="37" t="str">
        <f t="shared" si="91"/>
        <v/>
      </c>
      <c r="BV93" s="37" t="str">
        <f t="shared" si="92"/>
        <v/>
      </c>
      <c r="BW93" s="37" t="str">
        <f t="shared" si="93"/>
        <v/>
      </c>
      <c r="BX93" s="37" t="str">
        <f t="shared" si="94"/>
        <v/>
      </c>
      <c r="BY93" s="37" t="str">
        <f t="shared" si="95"/>
        <v/>
      </c>
      <c r="BZ93" s="37" t="str">
        <f t="shared" si="96"/>
        <v/>
      </c>
      <c r="CA93" s="37" t="str">
        <f t="shared" si="97"/>
        <v/>
      </c>
      <c r="CB93" s="37" t="str">
        <f t="shared" si="98"/>
        <v/>
      </c>
      <c r="CC93" s="37" t="str">
        <f t="shared" si="99"/>
        <v/>
      </c>
      <c r="CD93" s="37" t="str">
        <f t="shared" si="100"/>
        <v/>
      </c>
      <c r="CE93" s="37" t="str">
        <f t="shared" si="101"/>
        <v/>
      </c>
      <c r="CF93" s="37" t="str">
        <f t="shared" si="102"/>
        <v/>
      </c>
      <c r="CG93" s="37" t="str">
        <f t="shared" si="103"/>
        <v/>
      </c>
      <c r="CH93" s="37" t="str">
        <f t="shared" si="104"/>
        <v/>
      </c>
      <c r="CI93" s="37" t="str">
        <f t="shared" si="105"/>
        <v/>
      </c>
    </row>
    <row r="94" spans="1:87" ht="12.75" customHeight="1">
      <c r="A94" s="16"/>
      <c r="B94" s="14" t="str">
        <f>'Gene Table'!D93</f>
        <v>NR_002744</v>
      </c>
      <c r="C94" s="14" t="s">
        <v>364</v>
      </c>
      <c r="D94" s="15" t="str">
        <f>IF(SUM('Test Sample Data'!D$3:D$98)&gt;10,IF(AND(ISNUMBER('Test Sample Data'!D93),'Test Sample Data'!D93&lt;$B$1,'Test Sample Data'!D93&gt;0),'Test Sample Data'!D93,$B$1),"")</f>
        <v/>
      </c>
      <c r="E94" s="15" t="str">
        <f>IF(SUM('Test Sample Data'!E$3:E$98)&gt;10,IF(AND(ISNUMBER('Test Sample Data'!E93),'Test Sample Data'!E93&lt;$B$1,'Test Sample Data'!E93&gt;0),'Test Sample Data'!E93,$B$1),"")</f>
        <v/>
      </c>
      <c r="F94" s="15" t="str">
        <f>IF(SUM('Test Sample Data'!F$3:F$98)&gt;10,IF(AND(ISNUMBER('Test Sample Data'!F93),'Test Sample Data'!F93&lt;$B$1,'Test Sample Data'!F93&gt;0),'Test Sample Data'!F93,$B$1),"")</f>
        <v/>
      </c>
      <c r="G94" s="15" t="str">
        <f>IF(SUM('Test Sample Data'!G$3:G$98)&gt;10,IF(AND(ISNUMBER('Test Sample Data'!G93),'Test Sample Data'!G93&lt;$B$1,'Test Sample Data'!G93&gt;0),'Test Sample Data'!G93,$B$1),"")</f>
        <v/>
      </c>
      <c r="H94" s="15" t="str">
        <f>IF(SUM('Test Sample Data'!H$3:H$98)&gt;10,IF(AND(ISNUMBER('Test Sample Data'!H93),'Test Sample Data'!H93&lt;$B$1,'Test Sample Data'!H93&gt;0),'Test Sample Data'!H93,$B$1),"")</f>
        <v/>
      </c>
      <c r="I94" s="15" t="str">
        <f>IF(SUM('Test Sample Data'!I$3:I$98)&gt;10,IF(AND(ISNUMBER('Test Sample Data'!I93),'Test Sample Data'!I93&lt;$B$1,'Test Sample Data'!I93&gt;0),'Test Sample Data'!I93,$B$1),"")</f>
        <v/>
      </c>
      <c r="J94" s="15" t="str">
        <f>IF(SUM('Test Sample Data'!J$3:J$98)&gt;10,IF(AND(ISNUMBER('Test Sample Data'!J93),'Test Sample Data'!J93&lt;$B$1,'Test Sample Data'!J93&gt;0),'Test Sample Data'!J93,$B$1),"")</f>
        <v/>
      </c>
      <c r="K94" s="15" t="str">
        <f>IF(SUM('Test Sample Data'!K$3:K$98)&gt;10,IF(AND(ISNUMBER('Test Sample Data'!K93),'Test Sample Data'!K93&lt;$B$1,'Test Sample Data'!K93&gt;0),'Test Sample Data'!K93,$B$1),"")</f>
        <v/>
      </c>
      <c r="L94" s="15" t="str">
        <f>IF(SUM('Test Sample Data'!L$3:L$98)&gt;10,IF(AND(ISNUMBER('Test Sample Data'!L93),'Test Sample Data'!L93&lt;$B$1,'Test Sample Data'!L93&gt;0),'Test Sample Data'!L93,$B$1),"")</f>
        <v/>
      </c>
      <c r="M94" s="15" t="str">
        <f>IF(SUM('Test Sample Data'!M$3:M$98)&gt;10,IF(AND(ISNUMBER('Test Sample Data'!M93),'Test Sample Data'!M93&lt;$B$1,'Test Sample Data'!M93&gt;0),'Test Sample Data'!M93,$B$1),"")</f>
        <v/>
      </c>
      <c r="N94" s="15" t="str">
        <f>'Gene Table'!D93</f>
        <v>NR_002744</v>
      </c>
      <c r="O94" s="14" t="s">
        <v>364</v>
      </c>
      <c r="P94" s="15" t="str">
        <f>IF(SUM('Control Sample Data'!D$3:D$98)&gt;10,IF(AND(ISNUMBER('Control Sample Data'!D93),'Control Sample Data'!D93&lt;$B$1,'Control Sample Data'!D93&gt;0),'Control Sample Data'!D93,$B$1),"")</f>
        <v/>
      </c>
      <c r="Q94" s="15" t="str">
        <f>IF(SUM('Control Sample Data'!E$3:E$98)&gt;10,IF(AND(ISNUMBER('Control Sample Data'!E93),'Control Sample Data'!E93&lt;$B$1,'Control Sample Data'!E93&gt;0),'Control Sample Data'!E93,$B$1),"")</f>
        <v/>
      </c>
      <c r="R94" s="15" t="str">
        <f>IF(SUM('Control Sample Data'!F$3:F$98)&gt;10,IF(AND(ISNUMBER('Control Sample Data'!F93),'Control Sample Data'!F93&lt;$B$1,'Control Sample Data'!F93&gt;0),'Control Sample Data'!F93,$B$1),"")</f>
        <v/>
      </c>
      <c r="S94" s="15" t="str">
        <f>IF(SUM('Control Sample Data'!G$3:G$98)&gt;10,IF(AND(ISNUMBER('Control Sample Data'!G93),'Control Sample Data'!G93&lt;$B$1,'Control Sample Data'!G93&gt;0),'Control Sample Data'!G93,$B$1),"")</f>
        <v/>
      </c>
      <c r="T94" s="15" t="str">
        <f>IF(SUM('Control Sample Data'!H$3:H$98)&gt;10,IF(AND(ISNUMBER('Control Sample Data'!H93),'Control Sample Data'!H93&lt;$B$1,'Control Sample Data'!H93&gt;0),'Control Sample Data'!H93,$B$1),"")</f>
        <v/>
      </c>
      <c r="U94" s="15" t="str">
        <f>IF(SUM('Control Sample Data'!I$3:I$98)&gt;10,IF(AND(ISNUMBER('Control Sample Data'!I93),'Control Sample Data'!I93&lt;$B$1,'Control Sample Data'!I93&gt;0),'Control Sample Data'!I93,$B$1),"")</f>
        <v/>
      </c>
      <c r="V94" s="15" t="str">
        <f>IF(SUM('Control Sample Data'!J$3:J$98)&gt;10,IF(AND(ISNUMBER('Control Sample Data'!J93),'Control Sample Data'!J93&lt;$B$1,'Control Sample Data'!J93&gt;0),'Control Sample Data'!J93,$B$1),"")</f>
        <v/>
      </c>
      <c r="W94" s="15" t="str">
        <f>IF(SUM('Control Sample Data'!K$3:K$98)&gt;10,IF(AND(ISNUMBER('Control Sample Data'!K93),'Control Sample Data'!K93&lt;$B$1,'Control Sample Data'!K93&gt;0),'Control Sample Data'!K93,$B$1),"")</f>
        <v/>
      </c>
      <c r="X94" s="15" t="str">
        <f>IF(SUM('Control Sample Data'!L$3:L$98)&gt;10,IF(AND(ISNUMBER('Control Sample Data'!L93),'Control Sample Data'!L93&lt;$B$1,'Control Sample Data'!L93&gt;0),'Control Sample Data'!L93,$B$1),"")</f>
        <v/>
      </c>
      <c r="Y94" s="15" t="str">
        <f>IF(SUM('Control Sample Data'!M$3:M$98)&gt;10,IF(AND(ISNUMBER('Control Sample Data'!M93),'Control Sample Data'!M93&lt;$B$1,'Control Sample Data'!M93&gt;0),'Control Sample Data'!M93,$B$1),"")</f>
        <v/>
      </c>
      <c r="AT94" s="34" t="str">
        <f t="shared" si="64"/>
        <v/>
      </c>
      <c r="AU94" s="34" t="str">
        <f t="shared" si="65"/>
        <v/>
      </c>
      <c r="AV94" s="34" t="str">
        <f t="shared" si="66"/>
        <v/>
      </c>
      <c r="AW94" s="34" t="str">
        <f t="shared" si="67"/>
        <v/>
      </c>
      <c r="AX94" s="34" t="str">
        <f t="shared" si="68"/>
        <v/>
      </c>
      <c r="AY94" s="34" t="str">
        <f t="shared" si="69"/>
        <v/>
      </c>
      <c r="AZ94" s="34" t="str">
        <f t="shared" si="70"/>
        <v/>
      </c>
      <c r="BA94" s="34" t="str">
        <f t="shared" si="71"/>
        <v/>
      </c>
      <c r="BB94" s="34" t="str">
        <f t="shared" si="72"/>
        <v/>
      </c>
      <c r="BC94" s="34" t="str">
        <f t="shared" si="73"/>
        <v/>
      </c>
      <c r="BD94" s="34" t="str">
        <f t="shared" si="74"/>
        <v/>
      </c>
      <c r="BE94" s="34" t="str">
        <f t="shared" si="75"/>
        <v/>
      </c>
      <c r="BF94" s="34" t="str">
        <f t="shared" si="76"/>
        <v/>
      </c>
      <c r="BG94" s="34" t="str">
        <f t="shared" si="77"/>
        <v/>
      </c>
      <c r="BH94" s="34" t="str">
        <f t="shared" si="78"/>
        <v/>
      </c>
      <c r="BI94" s="34" t="str">
        <f t="shared" si="79"/>
        <v/>
      </c>
      <c r="BJ94" s="34" t="str">
        <f t="shared" si="80"/>
        <v/>
      </c>
      <c r="BK94" s="34" t="str">
        <f t="shared" si="81"/>
        <v/>
      </c>
      <c r="BL94" s="34" t="str">
        <f t="shared" si="82"/>
        <v/>
      </c>
      <c r="BM94" s="34" t="str">
        <f t="shared" si="83"/>
        <v/>
      </c>
      <c r="BN94" s="36" t="e">
        <f t="shared" si="84"/>
        <v>#DIV/0!</v>
      </c>
      <c r="BO94" s="36" t="e">
        <f t="shared" si="85"/>
        <v>#DIV/0!</v>
      </c>
      <c r="BP94" s="37" t="str">
        <f t="shared" si="86"/>
        <v/>
      </c>
      <c r="BQ94" s="37" t="str">
        <f t="shared" si="87"/>
        <v/>
      </c>
      <c r="BR94" s="37" t="str">
        <f t="shared" si="88"/>
        <v/>
      </c>
      <c r="BS94" s="37" t="str">
        <f t="shared" si="89"/>
        <v/>
      </c>
      <c r="BT94" s="37" t="str">
        <f t="shared" si="90"/>
        <v/>
      </c>
      <c r="BU94" s="37" t="str">
        <f t="shared" si="91"/>
        <v/>
      </c>
      <c r="BV94" s="37" t="str">
        <f t="shared" si="92"/>
        <v/>
      </c>
      <c r="BW94" s="37" t="str">
        <f t="shared" si="93"/>
        <v/>
      </c>
      <c r="BX94" s="37" t="str">
        <f t="shared" si="94"/>
        <v/>
      </c>
      <c r="BY94" s="37" t="str">
        <f t="shared" si="95"/>
        <v/>
      </c>
      <c r="BZ94" s="37" t="str">
        <f t="shared" si="96"/>
        <v/>
      </c>
      <c r="CA94" s="37" t="str">
        <f t="shared" si="97"/>
        <v/>
      </c>
      <c r="CB94" s="37" t="str">
        <f t="shared" si="98"/>
        <v/>
      </c>
      <c r="CC94" s="37" t="str">
        <f t="shared" si="99"/>
        <v/>
      </c>
      <c r="CD94" s="37" t="str">
        <f t="shared" si="100"/>
        <v/>
      </c>
      <c r="CE94" s="37" t="str">
        <f t="shared" si="101"/>
        <v/>
      </c>
      <c r="CF94" s="37" t="str">
        <f t="shared" si="102"/>
        <v/>
      </c>
      <c r="CG94" s="37" t="str">
        <f t="shared" si="103"/>
        <v/>
      </c>
      <c r="CH94" s="37" t="str">
        <f t="shared" si="104"/>
        <v/>
      </c>
      <c r="CI94" s="37" t="str">
        <f t="shared" si="105"/>
        <v/>
      </c>
    </row>
    <row r="95" spans="1:87" ht="12.75">
      <c r="A95" s="16"/>
      <c r="B95" s="14" t="str">
        <f>'Gene Table'!D94</f>
        <v>NR_002450</v>
      </c>
      <c r="C95" s="14" t="s">
        <v>368</v>
      </c>
      <c r="D95" s="15" t="str">
        <f>IF(SUM('Test Sample Data'!D$3:D$98)&gt;10,IF(AND(ISNUMBER('Test Sample Data'!D94),'Test Sample Data'!D94&lt;$B$1,'Test Sample Data'!D94&gt;0),'Test Sample Data'!D94,$B$1),"")</f>
        <v/>
      </c>
      <c r="E95" s="15" t="str">
        <f>IF(SUM('Test Sample Data'!E$3:E$98)&gt;10,IF(AND(ISNUMBER('Test Sample Data'!E94),'Test Sample Data'!E94&lt;$B$1,'Test Sample Data'!E94&gt;0),'Test Sample Data'!E94,$B$1),"")</f>
        <v/>
      </c>
      <c r="F95" s="15" t="str">
        <f>IF(SUM('Test Sample Data'!F$3:F$98)&gt;10,IF(AND(ISNUMBER('Test Sample Data'!F94),'Test Sample Data'!F94&lt;$B$1,'Test Sample Data'!F94&gt;0),'Test Sample Data'!F94,$B$1),"")</f>
        <v/>
      </c>
      <c r="G95" s="15" t="str">
        <f>IF(SUM('Test Sample Data'!G$3:G$98)&gt;10,IF(AND(ISNUMBER('Test Sample Data'!G94),'Test Sample Data'!G94&lt;$B$1,'Test Sample Data'!G94&gt;0),'Test Sample Data'!G94,$B$1),"")</f>
        <v/>
      </c>
      <c r="H95" s="15" t="str">
        <f>IF(SUM('Test Sample Data'!H$3:H$98)&gt;10,IF(AND(ISNUMBER('Test Sample Data'!H94),'Test Sample Data'!H94&lt;$B$1,'Test Sample Data'!H94&gt;0),'Test Sample Data'!H94,$B$1),"")</f>
        <v/>
      </c>
      <c r="I95" s="15" t="str">
        <f>IF(SUM('Test Sample Data'!I$3:I$98)&gt;10,IF(AND(ISNUMBER('Test Sample Data'!I94),'Test Sample Data'!I94&lt;$B$1,'Test Sample Data'!I94&gt;0),'Test Sample Data'!I94,$B$1),"")</f>
        <v/>
      </c>
      <c r="J95" s="15" t="str">
        <f>IF(SUM('Test Sample Data'!J$3:J$98)&gt;10,IF(AND(ISNUMBER('Test Sample Data'!J94),'Test Sample Data'!J94&lt;$B$1,'Test Sample Data'!J94&gt;0),'Test Sample Data'!J94,$B$1),"")</f>
        <v/>
      </c>
      <c r="K95" s="15" t="str">
        <f>IF(SUM('Test Sample Data'!K$3:K$98)&gt;10,IF(AND(ISNUMBER('Test Sample Data'!K94),'Test Sample Data'!K94&lt;$B$1,'Test Sample Data'!K94&gt;0),'Test Sample Data'!K94,$B$1),"")</f>
        <v/>
      </c>
      <c r="L95" s="15" t="str">
        <f>IF(SUM('Test Sample Data'!L$3:L$98)&gt;10,IF(AND(ISNUMBER('Test Sample Data'!L94),'Test Sample Data'!L94&lt;$B$1,'Test Sample Data'!L94&gt;0),'Test Sample Data'!L94,$B$1),"")</f>
        <v/>
      </c>
      <c r="M95" s="15" t="str">
        <f>IF(SUM('Test Sample Data'!M$3:M$98)&gt;10,IF(AND(ISNUMBER('Test Sample Data'!M94),'Test Sample Data'!M94&lt;$B$1,'Test Sample Data'!M94&gt;0),'Test Sample Data'!M94,$B$1),"")</f>
        <v/>
      </c>
      <c r="N95" s="15" t="str">
        <f>'Gene Table'!D94</f>
        <v>NR_002450</v>
      </c>
      <c r="O95" s="14" t="s">
        <v>368</v>
      </c>
      <c r="P95" s="15" t="str">
        <f>IF(SUM('Control Sample Data'!D$3:D$98)&gt;10,IF(AND(ISNUMBER('Control Sample Data'!D94),'Control Sample Data'!D94&lt;$B$1,'Control Sample Data'!D94&gt;0),'Control Sample Data'!D94,$B$1),"")</f>
        <v/>
      </c>
      <c r="Q95" s="15" t="str">
        <f>IF(SUM('Control Sample Data'!E$3:E$98)&gt;10,IF(AND(ISNUMBER('Control Sample Data'!E94),'Control Sample Data'!E94&lt;$B$1,'Control Sample Data'!E94&gt;0),'Control Sample Data'!E94,$B$1),"")</f>
        <v/>
      </c>
      <c r="R95" s="15" t="str">
        <f>IF(SUM('Control Sample Data'!F$3:F$98)&gt;10,IF(AND(ISNUMBER('Control Sample Data'!F94),'Control Sample Data'!F94&lt;$B$1,'Control Sample Data'!F94&gt;0),'Control Sample Data'!F94,$B$1),"")</f>
        <v/>
      </c>
      <c r="S95" s="15" t="str">
        <f>IF(SUM('Control Sample Data'!G$3:G$98)&gt;10,IF(AND(ISNUMBER('Control Sample Data'!G94),'Control Sample Data'!G94&lt;$B$1,'Control Sample Data'!G94&gt;0),'Control Sample Data'!G94,$B$1),"")</f>
        <v/>
      </c>
      <c r="T95" s="15" t="str">
        <f>IF(SUM('Control Sample Data'!H$3:H$98)&gt;10,IF(AND(ISNUMBER('Control Sample Data'!H94),'Control Sample Data'!H94&lt;$B$1,'Control Sample Data'!H94&gt;0),'Control Sample Data'!H94,$B$1),"")</f>
        <v/>
      </c>
      <c r="U95" s="15" t="str">
        <f>IF(SUM('Control Sample Data'!I$3:I$98)&gt;10,IF(AND(ISNUMBER('Control Sample Data'!I94),'Control Sample Data'!I94&lt;$B$1,'Control Sample Data'!I94&gt;0),'Control Sample Data'!I94,$B$1),"")</f>
        <v/>
      </c>
      <c r="V95" s="15" t="str">
        <f>IF(SUM('Control Sample Data'!J$3:J$98)&gt;10,IF(AND(ISNUMBER('Control Sample Data'!J94),'Control Sample Data'!J94&lt;$B$1,'Control Sample Data'!J94&gt;0),'Control Sample Data'!J94,$B$1),"")</f>
        <v/>
      </c>
      <c r="W95" s="15" t="str">
        <f>IF(SUM('Control Sample Data'!K$3:K$98)&gt;10,IF(AND(ISNUMBER('Control Sample Data'!K94),'Control Sample Data'!K94&lt;$B$1,'Control Sample Data'!K94&gt;0),'Control Sample Data'!K94,$B$1),"")</f>
        <v/>
      </c>
      <c r="X95" s="15" t="str">
        <f>IF(SUM('Control Sample Data'!L$3:L$98)&gt;10,IF(AND(ISNUMBER('Control Sample Data'!L94),'Control Sample Data'!L94&lt;$B$1,'Control Sample Data'!L94&gt;0),'Control Sample Data'!L94,$B$1),"")</f>
        <v/>
      </c>
      <c r="Y95" s="15" t="str">
        <f>IF(SUM('Control Sample Data'!M$3:M$98)&gt;10,IF(AND(ISNUMBER('Control Sample Data'!M94),'Control Sample Data'!M94&lt;$B$1,'Control Sample Data'!M94&gt;0),'Control Sample Data'!M94,$B$1),"")</f>
        <v/>
      </c>
      <c r="AT95" s="34" t="str">
        <f t="shared" si="64"/>
        <v/>
      </c>
      <c r="AU95" s="34" t="str">
        <f t="shared" si="65"/>
        <v/>
      </c>
      <c r="AV95" s="34" t="str">
        <f t="shared" si="66"/>
        <v/>
      </c>
      <c r="AW95" s="34" t="str">
        <f t="shared" si="67"/>
        <v/>
      </c>
      <c r="AX95" s="34" t="str">
        <f t="shared" si="68"/>
        <v/>
      </c>
      <c r="AY95" s="34" t="str">
        <f t="shared" si="69"/>
        <v/>
      </c>
      <c r="AZ95" s="34" t="str">
        <f t="shared" si="70"/>
        <v/>
      </c>
      <c r="BA95" s="34" t="str">
        <f t="shared" si="71"/>
        <v/>
      </c>
      <c r="BB95" s="34" t="str">
        <f t="shared" si="72"/>
        <v/>
      </c>
      <c r="BC95" s="34" t="str">
        <f t="shared" si="73"/>
        <v/>
      </c>
      <c r="BD95" s="34" t="str">
        <f t="shared" si="74"/>
        <v/>
      </c>
      <c r="BE95" s="34" t="str">
        <f t="shared" si="75"/>
        <v/>
      </c>
      <c r="BF95" s="34" t="str">
        <f t="shared" si="76"/>
        <v/>
      </c>
      <c r="BG95" s="34" t="str">
        <f t="shared" si="77"/>
        <v/>
      </c>
      <c r="BH95" s="34" t="str">
        <f t="shared" si="78"/>
        <v/>
      </c>
      <c r="BI95" s="34" t="str">
        <f t="shared" si="79"/>
        <v/>
      </c>
      <c r="BJ95" s="34" t="str">
        <f t="shared" si="80"/>
        <v/>
      </c>
      <c r="BK95" s="34" t="str">
        <f t="shared" si="81"/>
        <v/>
      </c>
      <c r="BL95" s="34" t="str">
        <f t="shared" si="82"/>
        <v/>
      </c>
      <c r="BM95" s="34" t="str">
        <f t="shared" si="83"/>
        <v/>
      </c>
      <c r="BN95" s="36" t="e">
        <f t="shared" si="84"/>
        <v>#DIV/0!</v>
      </c>
      <c r="BO95" s="36" t="e">
        <f t="shared" si="85"/>
        <v>#DIV/0!</v>
      </c>
      <c r="BP95" s="37" t="str">
        <f t="shared" si="86"/>
        <v/>
      </c>
      <c r="BQ95" s="37" t="str">
        <f t="shared" si="87"/>
        <v/>
      </c>
      <c r="BR95" s="37" t="str">
        <f t="shared" si="88"/>
        <v/>
      </c>
      <c r="BS95" s="37" t="str">
        <f t="shared" si="89"/>
        <v/>
      </c>
      <c r="BT95" s="37" t="str">
        <f t="shared" si="90"/>
        <v/>
      </c>
      <c r="BU95" s="37" t="str">
        <f t="shared" si="91"/>
        <v/>
      </c>
      <c r="BV95" s="37" t="str">
        <f t="shared" si="92"/>
        <v/>
      </c>
      <c r="BW95" s="37" t="str">
        <f t="shared" si="93"/>
        <v/>
      </c>
      <c r="BX95" s="37" t="str">
        <f t="shared" si="94"/>
        <v/>
      </c>
      <c r="BY95" s="37" t="str">
        <f t="shared" si="95"/>
        <v/>
      </c>
      <c r="BZ95" s="37" t="str">
        <f t="shared" si="96"/>
        <v/>
      </c>
      <c r="CA95" s="37" t="str">
        <f t="shared" si="97"/>
        <v/>
      </c>
      <c r="CB95" s="37" t="str">
        <f t="shared" si="98"/>
        <v/>
      </c>
      <c r="CC95" s="37" t="str">
        <f t="shared" si="99"/>
        <v/>
      </c>
      <c r="CD95" s="37" t="str">
        <f t="shared" si="100"/>
        <v/>
      </c>
      <c r="CE95" s="37" t="str">
        <f t="shared" si="101"/>
        <v/>
      </c>
      <c r="CF95" s="37" t="str">
        <f t="shared" si="102"/>
        <v/>
      </c>
      <c r="CG95" s="37" t="str">
        <f t="shared" si="103"/>
        <v/>
      </c>
      <c r="CH95" s="37" t="str">
        <f t="shared" si="104"/>
        <v/>
      </c>
      <c r="CI95" s="37" t="str">
        <f t="shared" si="105"/>
        <v/>
      </c>
    </row>
    <row r="96" spans="1:87" ht="12.75">
      <c r="A96" s="16"/>
      <c r="B96" s="14" t="str">
        <f>'Gene Table'!D95</f>
        <v>RT</v>
      </c>
      <c r="C96" s="14" t="s">
        <v>372</v>
      </c>
      <c r="D96" s="15" t="str">
        <f>IF(SUM('Test Sample Data'!D$3:D$98)&gt;10,IF(AND(ISNUMBER('Test Sample Data'!D95),'Test Sample Data'!D95&lt;$B$1,'Test Sample Data'!D95&gt;0),'Test Sample Data'!D95,$B$1),"")</f>
        <v/>
      </c>
      <c r="E96" s="15" t="str">
        <f>IF(SUM('Test Sample Data'!E$3:E$98)&gt;10,IF(AND(ISNUMBER('Test Sample Data'!E95),'Test Sample Data'!E95&lt;$B$1,'Test Sample Data'!E95&gt;0),'Test Sample Data'!E95,$B$1),"")</f>
        <v/>
      </c>
      <c r="F96" s="15" t="str">
        <f>IF(SUM('Test Sample Data'!F$3:F$98)&gt;10,IF(AND(ISNUMBER('Test Sample Data'!F95),'Test Sample Data'!F95&lt;$B$1,'Test Sample Data'!F95&gt;0),'Test Sample Data'!F95,$B$1),"")</f>
        <v/>
      </c>
      <c r="G96" s="15" t="str">
        <f>IF(SUM('Test Sample Data'!G$3:G$98)&gt;10,IF(AND(ISNUMBER('Test Sample Data'!G95),'Test Sample Data'!G95&lt;$B$1,'Test Sample Data'!G95&gt;0),'Test Sample Data'!G95,$B$1),"")</f>
        <v/>
      </c>
      <c r="H96" s="15" t="str">
        <f>IF(SUM('Test Sample Data'!H$3:H$98)&gt;10,IF(AND(ISNUMBER('Test Sample Data'!H95),'Test Sample Data'!H95&lt;$B$1,'Test Sample Data'!H95&gt;0),'Test Sample Data'!H95,$B$1),"")</f>
        <v/>
      </c>
      <c r="I96" s="15" t="str">
        <f>IF(SUM('Test Sample Data'!I$3:I$98)&gt;10,IF(AND(ISNUMBER('Test Sample Data'!I95),'Test Sample Data'!I95&lt;$B$1,'Test Sample Data'!I95&gt;0),'Test Sample Data'!I95,$B$1),"")</f>
        <v/>
      </c>
      <c r="J96" s="15" t="str">
        <f>IF(SUM('Test Sample Data'!J$3:J$98)&gt;10,IF(AND(ISNUMBER('Test Sample Data'!J95),'Test Sample Data'!J95&lt;$B$1,'Test Sample Data'!J95&gt;0),'Test Sample Data'!J95,$B$1),"")</f>
        <v/>
      </c>
      <c r="K96" s="15" t="str">
        <f>IF(SUM('Test Sample Data'!K$3:K$98)&gt;10,IF(AND(ISNUMBER('Test Sample Data'!K95),'Test Sample Data'!K95&lt;$B$1,'Test Sample Data'!K95&gt;0),'Test Sample Data'!K95,$B$1),"")</f>
        <v/>
      </c>
      <c r="L96" s="15" t="str">
        <f>IF(SUM('Test Sample Data'!L$3:L$98)&gt;10,IF(AND(ISNUMBER('Test Sample Data'!L95),'Test Sample Data'!L95&lt;$B$1,'Test Sample Data'!L95&gt;0),'Test Sample Data'!L95,$B$1),"")</f>
        <v/>
      </c>
      <c r="M96" s="15" t="str">
        <f>IF(SUM('Test Sample Data'!M$3:M$98)&gt;10,IF(AND(ISNUMBER('Test Sample Data'!M95),'Test Sample Data'!M95&lt;$B$1,'Test Sample Data'!M95&gt;0),'Test Sample Data'!M95,$B$1),"")</f>
        <v/>
      </c>
      <c r="N96" s="15" t="str">
        <f>'Gene Table'!D95</f>
        <v>RT</v>
      </c>
      <c r="O96" s="14" t="s">
        <v>372</v>
      </c>
      <c r="P96" s="15" t="str">
        <f>IF(SUM('Control Sample Data'!D$3:D$98)&gt;10,IF(AND(ISNUMBER('Control Sample Data'!D95),'Control Sample Data'!D95&lt;$B$1,'Control Sample Data'!D95&gt;0),'Control Sample Data'!D95,$B$1),"")</f>
        <v/>
      </c>
      <c r="Q96" s="15" t="str">
        <f>IF(SUM('Control Sample Data'!E$3:E$98)&gt;10,IF(AND(ISNUMBER('Control Sample Data'!E95),'Control Sample Data'!E95&lt;$B$1,'Control Sample Data'!E95&gt;0),'Control Sample Data'!E95,$B$1),"")</f>
        <v/>
      </c>
      <c r="R96" s="15" t="str">
        <f>IF(SUM('Control Sample Data'!F$3:F$98)&gt;10,IF(AND(ISNUMBER('Control Sample Data'!F95),'Control Sample Data'!F95&lt;$B$1,'Control Sample Data'!F95&gt;0),'Control Sample Data'!F95,$B$1),"")</f>
        <v/>
      </c>
      <c r="S96" s="15" t="str">
        <f>IF(SUM('Control Sample Data'!G$3:G$98)&gt;10,IF(AND(ISNUMBER('Control Sample Data'!G95),'Control Sample Data'!G95&lt;$B$1,'Control Sample Data'!G95&gt;0),'Control Sample Data'!G95,$B$1),"")</f>
        <v/>
      </c>
      <c r="T96" s="15" t="str">
        <f>IF(SUM('Control Sample Data'!H$3:H$98)&gt;10,IF(AND(ISNUMBER('Control Sample Data'!H95),'Control Sample Data'!H95&lt;$B$1,'Control Sample Data'!H95&gt;0),'Control Sample Data'!H95,$B$1),"")</f>
        <v/>
      </c>
      <c r="U96" s="15" t="str">
        <f>IF(SUM('Control Sample Data'!I$3:I$98)&gt;10,IF(AND(ISNUMBER('Control Sample Data'!I95),'Control Sample Data'!I95&lt;$B$1,'Control Sample Data'!I95&gt;0),'Control Sample Data'!I95,$B$1),"")</f>
        <v/>
      </c>
      <c r="V96" s="15" t="str">
        <f>IF(SUM('Control Sample Data'!J$3:J$98)&gt;10,IF(AND(ISNUMBER('Control Sample Data'!J95),'Control Sample Data'!J95&lt;$B$1,'Control Sample Data'!J95&gt;0),'Control Sample Data'!J95,$B$1),"")</f>
        <v/>
      </c>
      <c r="W96" s="15" t="str">
        <f>IF(SUM('Control Sample Data'!K$3:K$98)&gt;10,IF(AND(ISNUMBER('Control Sample Data'!K95),'Control Sample Data'!K95&lt;$B$1,'Control Sample Data'!K95&gt;0),'Control Sample Data'!K95,$B$1),"")</f>
        <v/>
      </c>
      <c r="X96" s="15" t="str">
        <f>IF(SUM('Control Sample Data'!L$3:L$98)&gt;10,IF(AND(ISNUMBER('Control Sample Data'!L95),'Control Sample Data'!L95&lt;$B$1,'Control Sample Data'!L95&gt;0),'Control Sample Data'!L95,$B$1),"")</f>
        <v/>
      </c>
      <c r="Y96" s="15" t="str">
        <f>IF(SUM('Control Sample Data'!M$3:M$98)&gt;10,IF(AND(ISNUMBER('Control Sample Data'!M95),'Control Sample Data'!M95&lt;$B$1,'Control Sample Data'!M95&gt;0),'Control Sample Data'!M95,$B$1),"")</f>
        <v/>
      </c>
      <c r="AT96" s="34" t="str">
        <f t="shared" si="64"/>
        <v/>
      </c>
      <c r="AU96" s="34" t="str">
        <f t="shared" si="65"/>
        <v/>
      </c>
      <c r="AV96" s="34" t="str">
        <f t="shared" si="66"/>
        <v/>
      </c>
      <c r="AW96" s="34" t="str">
        <f t="shared" si="67"/>
        <v/>
      </c>
      <c r="AX96" s="34" t="str">
        <f t="shared" si="68"/>
        <v/>
      </c>
      <c r="AY96" s="34" t="str">
        <f t="shared" si="69"/>
        <v/>
      </c>
      <c r="AZ96" s="34" t="str">
        <f t="shared" si="70"/>
        <v/>
      </c>
      <c r="BA96" s="34" t="str">
        <f t="shared" si="71"/>
        <v/>
      </c>
      <c r="BB96" s="34" t="str">
        <f t="shared" si="72"/>
        <v/>
      </c>
      <c r="BC96" s="34" t="str">
        <f t="shared" si="73"/>
        <v/>
      </c>
      <c r="BD96" s="34" t="str">
        <f t="shared" si="74"/>
        <v/>
      </c>
      <c r="BE96" s="34" t="str">
        <f t="shared" si="75"/>
        <v/>
      </c>
      <c r="BF96" s="34" t="str">
        <f t="shared" si="76"/>
        <v/>
      </c>
      <c r="BG96" s="34" t="str">
        <f t="shared" si="77"/>
        <v/>
      </c>
      <c r="BH96" s="34" t="str">
        <f t="shared" si="78"/>
        <v/>
      </c>
      <c r="BI96" s="34" t="str">
        <f t="shared" si="79"/>
        <v/>
      </c>
      <c r="BJ96" s="34" t="str">
        <f t="shared" si="80"/>
        <v/>
      </c>
      <c r="BK96" s="34" t="str">
        <f t="shared" si="81"/>
        <v/>
      </c>
      <c r="BL96" s="34" t="str">
        <f t="shared" si="82"/>
        <v/>
      </c>
      <c r="BM96" s="34" t="str">
        <f t="shared" si="83"/>
        <v/>
      </c>
      <c r="BN96" s="36" t="e">
        <f t="shared" si="84"/>
        <v>#DIV/0!</v>
      </c>
      <c r="BO96" s="36" t="e">
        <f t="shared" si="85"/>
        <v>#DIV/0!</v>
      </c>
      <c r="BP96" s="37" t="str">
        <f t="shared" si="86"/>
        <v/>
      </c>
      <c r="BQ96" s="37" t="str">
        <f t="shared" si="87"/>
        <v/>
      </c>
      <c r="BR96" s="37" t="str">
        <f t="shared" si="88"/>
        <v/>
      </c>
      <c r="BS96" s="37" t="str">
        <f t="shared" si="89"/>
        <v/>
      </c>
      <c r="BT96" s="37" t="str">
        <f t="shared" si="90"/>
        <v/>
      </c>
      <c r="BU96" s="37" t="str">
        <f t="shared" si="91"/>
        <v/>
      </c>
      <c r="BV96" s="37" t="str">
        <f t="shared" si="92"/>
        <v/>
      </c>
      <c r="BW96" s="37" t="str">
        <f t="shared" si="93"/>
        <v/>
      </c>
      <c r="BX96" s="37" t="str">
        <f t="shared" si="94"/>
        <v/>
      </c>
      <c r="BY96" s="37" t="str">
        <f t="shared" si="95"/>
        <v/>
      </c>
      <c r="BZ96" s="37" t="str">
        <f t="shared" si="96"/>
        <v/>
      </c>
      <c r="CA96" s="37" t="str">
        <f t="shared" si="97"/>
        <v/>
      </c>
      <c r="CB96" s="37" t="str">
        <f t="shared" si="98"/>
        <v/>
      </c>
      <c r="CC96" s="37" t="str">
        <f t="shared" si="99"/>
        <v/>
      </c>
      <c r="CD96" s="37" t="str">
        <f t="shared" si="100"/>
        <v/>
      </c>
      <c r="CE96" s="37" t="str">
        <f t="shared" si="101"/>
        <v/>
      </c>
      <c r="CF96" s="37" t="str">
        <f t="shared" si="102"/>
        <v/>
      </c>
      <c r="CG96" s="37" t="str">
        <f t="shared" si="103"/>
        <v/>
      </c>
      <c r="CH96" s="37" t="str">
        <f t="shared" si="104"/>
        <v/>
      </c>
      <c r="CI96" s="37" t="str">
        <f t="shared" si="105"/>
        <v/>
      </c>
    </row>
    <row r="97" spans="1:87" ht="12.75">
      <c r="A97" s="16"/>
      <c r="B97" s="14" t="str">
        <f>'Gene Table'!D96</f>
        <v>RT</v>
      </c>
      <c r="C97" s="14" t="s">
        <v>374</v>
      </c>
      <c r="D97" s="15" t="str">
        <f>IF(SUM('Test Sample Data'!D$3:D$98)&gt;10,IF(AND(ISNUMBER('Test Sample Data'!D96),'Test Sample Data'!D96&lt;$B$1,'Test Sample Data'!D96&gt;0),'Test Sample Data'!D96,$B$1),"")</f>
        <v/>
      </c>
      <c r="E97" s="15" t="str">
        <f>IF(SUM('Test Sample Data'!E$3:E$98)&gt;10,IF(AND(ISNUMBER('Test Sample Data'!E96),'Test Sample Data'!E96&lt;$B$1,'Test Sample Data'!E96&gt;0),'Test Sample Data'!E96,$B$1),"")</f>
        <v/>
      </c>
      <c r="F97" s="15" t="str">
        <f>IF(SUM('Test Sample Data'!F$3:F$98)&gt;10,IF(AND(ISNUMBER('Test Sample Data'!F96),'Test Sample Data'!F96&lt;$B$1,'Test Sample Data'!F96&gt;0),'Test Sample Data'!F96,$B$1),"")</f>
        <v/>
      </c>
      <c r="G97" s="15" t="str">
        <f>IF(SUM('Test Sample Data'!G$3:G$98)&gt;10,IF(AND(ISNUMBER('Test Sample Data'!G96),'Test Sample Data'!G96&lt;$B$1,'Test Sample Data'!G96&gt;0),'Test Sample Data'!G96,$B$1),"")</f>
        <v/>
      </c>
      <c r="H97" s="15" t="str">
        <f>IF(SUM('Test Sample Data'!H$3:H$98)&gt;10,IF(AND(ISNUMBER('Test Sample Data'!H96),'Test Sample Data'!H96&lt;$B$1,'Test Sample Data'!H96&gt;0),'Test Sample Data'!H96,$B$1),"")</f>
        <v/>
      </c>
      <c r="I97" s="15" t="str">
        <f>IF(SUM('Test Sample Data'!I$3:I$98)&gt;10,IF(AND(ISNUMBER('Test Sample Data'!I96),'Test Sample Data'!I96&lt;$B$1,'Test Sample Data'!I96&gt;0),'Test Sample Data'!I96,$B$1),"")</f>
        <v/>
      </c>
      <c r="J97" s="15" t="str">
        <f>IF(SUM('Test Sample Data'!J$3:J$98)&gt;10,IF(AND(ISNUMBER('Test Sample Data'!J96),'Test Sample Data'!J96&lt;$B$1,'Test Sample Data'!J96&gt;0),'Test Sample Data'!J96,$B$1),"")</f>
        <v/>
      </c>
      <c r="K97" s="15" t="str">
        <f>IF(SUM('Test Sample Data'!K$3:K$98)&gt;10,IF(AND(ISNUMBER('Test Sample Data'!K96),'Test Sample Data'!K96&lt;$B$1,'Test Sample Data'!K96&gt;0),'Test Sample Data'!K96,$B$1),"")</f>
        <v/>
      </c>
      <c r="L97" s="15" t="str">
        <f>IF(SUM('Test Sample Data'!L$3:L$98)&gt;10,IF(AND(ISNUMBER('Test Sample Data'!L96),'Test Sample Data'!L96&lt;$B$1,'Test Sample Data'!L96&gt;0),'Test Sample Data'!L96,$B$1),"")</f>
        <v/>
      </c>
      <c r="M97" s="15" t="str">
        <f>IF(SUM('Test Sample Data'!M$3:M$98)&gt;10,IF(AND(ISNUMBER('Test Sample Data'!M96),'Test Sample Data'!M96&lt;$B$1,'Test Sample Data'!M96&gt;0),'Test Sample Data'!M96,$B$1),"")</f>
        <v/>
      </c>
      <c r="N97" s="15" t="str">
        <f>'Gene Table'!D96</f>
        <v>RT</v>
      </c>
      <c r="O97" s="14" t="s">
        <v>374</v>
      </c>
      <c r="P97" s="15" t="str">
        <f>IF(SUM('Control Sample Data'!D$3:D$98)&gt;10,IF(AND(ISNUMBER('Control Sample Data'!D96),'Control Sample Data'!D96&lt;$B$1,'Control Sample Data'!D96&gt;0),'Control Sample Data'!D96,$B$1),"")</f>
        <v/>
      </c>
      <c r="Q97" s="15" t="str">
        <f>IF(SUM('Control Sample Data'!E$3:E$98)&gt;10,IF(AND(ISNUMBER('Control Sample Data'!E96),'Control Sample Data'!E96&lt;$B$1,'Control Sample Data'!E96&gt;0),'Control Sample Data'!E96,$B$1),"")</f>
        <v/>
      </c>
      <c r="R97" s="15" t="str">
        <f>IF(SUM('Control Sample Data'!F$3:F$98)&gt;10,IF(AND(ISNUMBER('Control Sample Data'!F96),'Control Sample Data'!F96&lt;$B$1,'Control Sample Data'!F96&gt;0),'Control Sample Data'!F96,$B$1),"")</f>
        <v/>
      </c>
      <c r="S97" s="15" t="str">
        <f>IF(SUM('Control Sample Data'!G$3:G$98)&gt;10,IF(AND(ISNUMBER('Control Sample Data'!G96),'Control Sample Data'!G96&lt;$B$1,'Control Sample Data'!G96&gt;0),'Control Sample Data'!G96,$B$1),"")</f>
        <v/>
      </c>
      <c r="T97" s="15" t="str">
        <f>IF(SUM('Control Sample Data'!H$3:H$98)&gt;10,IF(AND(ISNUMBER('Control Sample Data'!H96),'Control Sample Data'!H96&lt;$B$1,'Control Sample Data'!H96&gt;0),'Control Sample Data'!H96,$B$1),"")</f>
        <v/>
      </c>
      <c r="U97" s="15" t="str">
        <f>IF(SUM('Control Sample Data'!I$3:I$98)&gt;10,IF(AND(ISNUMBER('Control Sample Data'!I96),'Control Sample Data'!I96&lt;$B$1,'Control Sample Data'!I96&gt;0),'Control Sample Data'!I96,$B$1),"")</f>
        <v/>
      </c>
      <c r="V97" s="15" t="str">
        <f>IF(SUM('Control Sample Data'!J$3:J$98)&gt;10,IF(AND(ISNUMBER('Control Sample Data'!J96),'Control Sample Data'!J96&lt;$B$1,'Control Sample Data'!J96&gt;0),'Control Sample Data'!J96,$B$1),"")</f>
        <v/>
      </c>
      <c r="W97" s="15" t="str">
        <f>IF(SUM('Control Sample Data'!K$3:K$98)&gt;10,IF(AND(ISNUMBER('Control Sample Data'!K96),'Control Sample Data'!K96&lt;$B$1,'Control Sample Data'!K96&gt;0),'Control Sample Data'!K96,$B$1),"")</f>
        <v/>
      </c>
      <c r="X97" s="15" t="str">
        <f>IF(SUM('Control Sample Data'!L$3:L$98)&gt;10,IF(AND(ISNUMBER('Control Sample Data'!L96),'Control Sample Data'!L96&lt;$B$1,'Control Sample Data'!L96&gt;0),'Control Sample Data'!L96,$B$1),"")</f>
        <v/>
      </c>
      <c r="Y97" s="15" t="str">
        <f>IF(SUM('Control Sample Data'!M$3:M$98)&gt;10,IF(AND(ISNUMBER('Control Sample Data'!M96),'Control Sample Data'!M96&lt;$B$1,'Control Sample Data'!M96&gt;0),'Control Sample Data'!M96,$B$1),"")</f>
        <v/>
      </c>
      <c r="AT97" s="34" t="str">
        <f t="shared" si="64"/>
        <v/>
      </c>
      <c r="AU97" s="34" t="str">
        <f t="shared" si="65"/>
        <v/>
      </c>
      <c r="AV97" s="34" t="str">
        <f t="shared" si="66"/>
        <v/>
      </c>
      <c r="AW97" s="34" t="str">
        <f t="shared" si="67"/>
        <v/>
      </c>
      <c r="AX97" s="34" t="str">
        <f t="shared" si="68"/>
        <v/>
      </c>
      <c r="AY97" s="34" t="str">
        <f t="shared" si="69"/>
        <v/>
      </c>
      <c r="AZ97" s="34" t="str">
        <f t="shared" si="70"/>
        <v/>
      </c>
      <c r="BA97" s="34" t="str">
        <f t="shared" si="71"/>
        <v/>
      </c>
      <c r="BB97" s="34" t="str">
        <f t="shared" si="72"/>
        <v/>
      </c>
      <c r="BC97" s="34" t="str">
        <f t="shared" si="73"/>
        <v/>
      </c>
      <c r="BD97" s="34" t="str">
        <f t="shared" si="74"/>
        <v/>
      </c>
      <c r="BE97" s="34" t="str">
        <f t="shared" si="75"/>
        <v/>
      </c>
      <c r="BF97" s="34" t="str">
        <f t="shared" si="76"/>
        <v/>
      </c>
      <c r="BG97" s="34" t="str">
        <f t="shared" si="77"/>
        <v/>
      </c>
      <c r="BH97" s="34" t="str">
        <f t="shared" si="78"/>
        <v/>
      </c>
      <c r="BI97" s="34" t="str">
        <f t="shared" si="79"/>
        <v/>
      </c>
      <c r="BJ97" s="34" t="str">
        <f t="shared" si="80"/>
        <v/>
      </c>
      <c r="BK97" s="34" t="str">
        <f t="shared" si="81"/>
        <v/>
      </c>
      <c r="BL97" s="34" t="str">
        <f t="shared" si="82"/>
        <v/>
      </c>
      <c r="BM97" s="34" t="str">
        <f t="shared" si="83"/>
        <v/>
      </c>
      <c r="BN97" s="36" t="e">
        <f t="shared" si="84"/>
        <v>#DIV/0!</v>
      </c>
      <c r="BO97" s="36" t="e">
        <f t="shared" si="85"/>
        <v>#DIV/0!</v>
      </c>
      <c r="BP97" s="37" t="str">
        <f t="shared" si="86"/>
        <v/>
      </c>
      <c r="BQ97" s="37" t="str">
        <f t="shared" si="87"/>
        <v/>
      </c>
      <c r="BR97" s="37" t="str">
        <f t="shared" si="88"/>
        <v/>
      </c>
      <c r="BS97" s="37" t="str">
        <f t="shared" si="89"/>
        <v/>
      </c>
      <c r="BT97" s="37" t="str">
        <f t="shared" si="90"/>
        <v/>
      </c>
      <c r="BU97" s="37" t="str">
        <f t="shared" si="91"/>
        <v/>
      </c>
      <c r="BV97" s="37" t="str">
        <f t="shared" si="92"/>
        <v/>
      </c>
      <c r="BW97" s="37" t="str">
        <f t="shared" si="93"/>
        <v/>
      </c>
      <c r="BX97" s="37" t="str">
        <f t="shared" si="94"/>
        <v/>
      </c>
      <c r="BY97" s="37" t="str">
        <f t="shared" si="95"/>
        <v/>
      </c>
      <c r="BZ97" s="37" t="str">
        <f t="shared" si="96"/>
        <v/>
      </c>
      <c r="CA97" s="37" t="str">
        <f t="shared" si="97"/>
        <v/>
      </c>
      <c r="CB97" s="37" t="str">
        <f t="shared" si="98"/>
        <v/>
      </c>
      <c r="CC97" s="37" t="str">
        <f t="shared" si="99"/>
        <v/>
      </c>
      <c r="CD97" s="37" t="str">
        <f t="shared" si="100"/>
        <v/>
      </c>
      <c r="CE97" s="37" t="str">
        <f t="shared" si="101"/>
        <v/>
      </c>
      <c r="CF97" s="37" t="str">
        <f t="shared" si="102"/>
        <v/>
      </c>
      <c r="CG97" s="37" t="str">
        <f t="shared" si="103"/>
        <v/>
      </c>
      <c r="CH97" s="37" t="str">
        <f t="shared" si="104"/>
        <v/>
      </c>
      <c r="CI97" s="37" t="str">
        <f t="shared" si="105"/>
        <v/>
      </c>
    </row>
    <row r="98" spans="1:87" ht="12.75">
      <c r="A98" s="16"/>
      <c r="B98" s="14" t="str">
        <f>'Gene Table'!D97</f>
        <v>PCR</v>
      </c>
      <c r="C98" s="14" t="s">
        <v>375</v>
      </c>
      <c r="D98" s="15" t="str">
        <f>IF(SUM('Test Sample Data'!D$3:D$98)&gt;10,IF(AND(ISNUMBER('Test Sample Data'!D97),'Test Sample Data'!D97&lt;$B$1,'Test Sample Data'!D97&gt;0),'Test Sample Data'!D97,$B$1),"")</f>
        <v/>
      </c>
      <c r="E98" s="15" t="str">
        <f>IF(SUM('Test Sample Data'!E$3:E$98)&gt;10,IF(AND(ISNUMBER('Test Sample Data'!E97),'Test Sample Data'!E97&lt;$B$1,'Test Sample Data'!E97&gt;0),'Test Sample Data'!E97,$B$1),"")</f>
        <v/>
      </c>
      <c r="F98" s="15" t="str">
        <f>IF(SUM('Test Sample Data'!F$3:F$98)&gt;10,IF(AND(ISNUMBER('Test Sample Data'!F97),'Test Sample Data'!F97&lt;$B$1,'Test Sample Data'!F97&gt;0),'Test Sample Data'!F97,$B$1),"")</f>
        <v/>
      </c>
      <c r="G98" s="15" t="str">
        <f>IF(SUM('Test Sample Data'!G$3:G$98)&gt;10,IF(AND(ISNUMBER('Test Sample Data'!G97),'Test Sample Data'!G97&lt;$B$1,'Test Sample Data'!G97&gt;0),'Test Sample Data'!G97,$B$1),"")</f>
        <v/>
      </c>
      <c r="H98" s="15" t="str">
        <f>IF(SUM('Test Sample Data'!H$3:H$98)&gt;10,IF(AND(ISNUMBER('Test Sample Data'!H97),'Test Sample Data'!H97&lt;$B$1,'Test Sample Data'!H97&gt;0),'Test Sample Data'!H97,$B$1),"")</f>
        <v/>
      </c>
      <c r="I98" s="15" t="str">
        <f>IF(SUM('Test Sample Data'!I$3:I$98)&gt;10,IF(AND(ISNUMBER('Test Sample Data'!I97),'Test Sample Data'!I97&lt;$B$1,'Test Sample Data'!I97&gt;0),'Test Sample Data'!I97,$B$1),"")</f>
        <v/>
      </c>
      <c r="J98" s="15" t="str">
        <f>IF(SUM('Test Sample Data'!J$3:J$98)&gt;10,IF(AND(ISNUMBER('Test Sample Data'!J97),'Test Sample Data'!J97&lt;$B$1,'Test Sample Data'!J97&gt;0),'Test Sample Data'!J97,$B$1),"")</f>
        <v/>
      </c>
      <c r="K98" s="15" t="str">
        <f>IF(SUM('Test Sample Data'!K$3:K$98)&gt;10,IF(AND(ISNUMBER('Test Sample Data'!K97),'Test Sample Data'!K97&lt;$B$1,'Test Sample Data'!K97&gt;0),'Test Sample Data'!K97,$B$1),"")</f>
        <v/>
      </c>
      <c r="L98" s="15" t="str">
        <f>IF(SUM('Test Sample Data'!L$3:L$98)&gt;10,IF(AND(ISNUMBER('Test Sample Data'!L97),'Test Sample Data'!L97&lt;$B$1,'Test Sample Data'!L97&gt;0),'Test Sample Data'!L97,$B$1),"")</f>
        <v/>
      </c>
      <c r="M98" s="15" t="str">
        <f>IF(SUM('Test Sample Data'!M$3:M$98)&gt;10,IF(AND(ISNUMBER('Test Sample Data'!M97),'Test Sample Data'!M97&lt;$B$1,'Test Sample Data'!M97&gt;0),'Test Sample Data'!M97,$B$1),"")</f>
        <v/>
      </c>
      <c r="N98" s="15" t="str">
        <f>'Gene Table'!D97</f>
        <v>PCR</v>
      </c>
      <c r="O98" s="14" t="s">
        <v>375</v>
      </c>
      <c r="P98" s="15" t="str">
        <f>IF(SUM('Control Sample Data'!D$3:D$98)&gt;10,IF(AND(ISNUMBER('Control Sample Data'!D97),'Control Sample Data'!D97&lt;$B$1,'Control Sample Data'!D97&gt;0),'Control Sample Data'!D97,$B$1),"")</f>
        <v/>
      </c>
      <c r="Q98" s="15" t="str">
        <f>IF(SUM('Control Sample Data'!E$3:E$98)&gt;10,IF(AND(ISNUMBER('Control Sample Data'!E97),'Control Sample Data'!E97&lt;$B$1,'Control Sample Data'!E97&gt;0),'Control Sample Data'!E97,$B$1),"")</f>
        <v/>
      </c>
      <c r="R98" s="15" t="str">
        <f>IF(SUM('Control Sample Data'!F$3:F$98)&gt;10,IF(AND(ISNUMBER('Control Sample Data'!F97),'Control Sample Data'!F97&lt;$B$1,'Control Sample Data'!F97&gt;0),'Control Sample Data'!F97,$B$1),"")</f>
        <v/>
      </c>
      <c r="S98" s="15" t="str">
        <f>IF(SUM('Control Sample Data'!G$3:G$98)&gt;10,IF(AND(ISNUMBER('Control Sample Data'!G97),'Control Sample Data'!G97&lt;$B$1,'Control Sample Data'!G97&gt;0),'Control Sample Data'!G97,$B$1),"")</f>
        <v/>
      </c>
      <c r="T98" s="15" t="str">
        <f>IF(SUM('Control Sample Data'!H$3:H$98)&gt;10,IF(AND(ISNUMBER('Control Sample Data'!H97),'Control Sample Data'!H97&lt;$B$1,'Control Sample Data'!H97&gt;0),'Control Sample Data'!H97,$B$1),"")</f>
        <v/>
      </c>
      <c r="U98" s="15" t="str">
        <f>IF(SUM('Control Sample Data'!I$3:I$98)&gt;10,IF(AND(ISNUMBER('Control Sample Data'!I97),'Control Sample Data'!I97&lt;$B$1,'Control Sample Data'!I97&gt;0),'Control Sample Data'!I97,$B$1),"")</f>
        <v/>
      </c>
      <c r="V98" s="15" t="str">
        <f>IF(SUM('Control Sample Data'!J$3:J$98)&gt;10,IF(AND(ISNUMBER('Control Sample Data'!J97),'Control Sample Data'!J97&lt;$B$1,'Control Sample Data'!J97&gt;0),'Control Sample Data'!J97,$B$1),"")</f>
        <v/>
      </c>
      <c r="W98" s="15" t="str">
        <f>IF(SUM('Control Sample Data'!K$3:K$98)&gt;10,IF(AND(ISNUMBER('Control Sample Data'!K97),'Control Sample Data'!K97&lt;$B$1,'Control Sample Data'!K97&gt;0),'Control Sample Data'!K97,$B$1),"")</f>
        <v/>
      </c>
      <c r="X98" s="15" t="str">
        <f>IF(SUM('Control Sample Data'!L$3:L$98)&gt;10,IF(AND(ISNUMBER('Control Sample Data'!L97),'Control Sample Data'!L97&lt;$B$1,'Control Sample Data'!L97&gt;0),'Control Sample Data'!L97,$B$1),"")</f>
        <v/>
      </c>
      <c r="Y98" s="15" t="str">
        <f>IF(SUM('Control Sample Data'!M$3:M$98)&gt;10,IF(AND(ISNUMBER('Control Sample Data'!M97),'Control Sample Data'!M97&lt;$B$1,'Control Sample Data'!M97&gt;0),'Control Sample Data'!M97,$B$1),"")</f>
        <v/>
      </c>
      <c r="AT98" s="34" t="str">
        <f t="shared" si="64"/>
        <v/>
      </c>
      <c r="AU98" s="34" t="str">
        <f t="shared" si="65"/>
        <v/>
      </c>
      <c r="AV98" s="34" t="str">
        <f t="shared" si="66"/>
        <v/>
      </c>
      <c r="AW98" s="34" t="str">
        <f t="shared" si="67"/>
        <v/>
      </c>
      <c r="AX98" s="34" t="str">
        <f t="shared" si="68"/>
        <v/>
      </c>
      <c r="AY98" s="34" t="str">
        <f t="shared" si="69"/>
        <v/>
      </c>
      <c r="AZ98" s="34" t="str">
        <f t="shared" si="70"/>
        <v/>
      </c>
      <c r="BA98" s="34" t="str">
        <f t="shared" si="71"/>
        <v/>
      </c>
      <c r="BB98" s="34" t="str">
        <f t="shared" si="72"/>
        <v/>
      </c>
      <c r="BC98" s="34" t="str">
        <f t="shared" si="73"/>
        <v/>
      </c>
      <c r="BD98" s="34" t="str">
        <f t="shared" si="74"/>
        <v/>
      </c>
      <c r="BE98" s="34" t="str">
        <f t="shared" si="75"/>
        <v/>
      </c>
      <c r="BF98" s="34" t="str">
        <f t="shared" si="76"/>
        <v/>
      </c>
      <c r="BG98" s="34" t="str">
        <f t="shared" si="77"/>
        <v/>
      </c>
      <c r="BH98" s="34" t="str">
        <f t="shared" si="78"/>
        <v/>
      </c>
      <c r="BI98" s="34" t="str">
        <f t="shared" si="79"/>
        <v/>
      </c>
      <c r="BJ98" s="34" t="str">
        <f t="shared" si="80"/>
        <v/>
      </c>
      <c r="BK98" s="34" t="str">
        <f t="shared" si="81"/>
        <v/>
      </c>
      <c r="BL98" s="34" t="str">
        <f t="shared" si="82"/>
        <v/>
      </c>
      <c r="BM98" s="34" t="str">
        <f t="shared" si="83"/>
        <v/>
      </c>
      <c r="BN98" s="36" t="e">
        <f t="shared" si="84"/>
        <v>#DIV/0!</v>
      </c>
      <c r="BO98" s="36" t="e">
        <f t="shared" si="85"/>
        <v>#DIV/0!</v>
      </c>
      <c r="BP98" s="37" t="str">
        <f t="shared" si="86"/>
        <v/>
      </c>
      <c r="BQ98" s="37" t="str">
        <f t="shared" si="87"/>
        <v/>
      </c>
      <c r="BR98" s="37" t="str">
        <f t="shared" si="88"/>
        <v/>
      </c>
      <c r="BS98" s="37" t="str">
        <f t="shared" si="89"/>
        <v/>
      </c>
      <c r="BT98" s="37" t="str">
        <f t="shared" si="90"/>
        <v/>
      </c>
      <c r="BU98" s="37" t="str">
        <f t="shared" si="91"/>
        <v/>
      </c>
      <c r="BV98" s="37" t="str">
        <f t="shared" si="92"/>
        <v/>
      </c>
      <c r="BW98" s="37" t="str">
        <f t="shared" si="93"/>
        <v/>
      </c>
      <c r="BX98" s="37" t="str">
        <f t="shared" si="94"/>
        <v/>
      </c>
      <c r="BY98" s="37" t="str">
        <f t="shared" si="95"/>
        <v/>
      </c>
      <c r="BZ98" s="37" t="str">
        <f t="shared" si="96"/>
        <v/>
      </c>
      <c r="CA98" s="37" t="str">
        <f t="shared" si="97"/>
        <v/>
      </c>
      <c r="CB98" s="37" t="str">
        <f t="shared" si="98"/>
        <v/>
      </c>
      <c r="CC98" s="37" t="str">
        <f t="shared" si="99"/>
        <v/>
      </c>
      <c r="CD98" s="37" t="str">
        <f t="shared" si="100"/>
        <v/>
      </c>
      <c r="CE98" s="37" t="str">
        <f t="shared" si="101"/>
        <v/>
      </c>
      <c r="CF98" s="37" t="str">
        <f t="shared" si="102"/>
        <v/>
      </c>
      <c r="CG98" s="37" t="str">
        <f t="shared" si="103"/>
        <v/>
      </c>
      <c r="CH98" s="37" t="str">
        <f t="shared" si="104"/>
        <v/>
      </c>
      <c r="CI98" s="37" t="str">
        <f t="shared" si="105"/>
        <v/>
      </c>
    </row>
    <row r="99" spans="1:87" ht="12.75">
      <c r="A99" s="38"/>
      <c r="B99" s="14" t="str">
        <f>'Gene Table'!D98</f>
        <v>PCR</v>
      </c>
      <c r="C99" s="14" t="s">
        <v>377</v>
      </c>
      <c r="D99" s="15" t="str">
        <f>IF(SUM('Test Sample Data'!D$3:D$98)&gt;10,IF(AND(ISNUMBER('Test Sample Data'!D98),'Test Sample Data'!D98&lt;$B$1,'Test Sample Data'!D98&gt;0),'Test Sample Data'!D98,$B$1),"")</f>
        <v/>
      </c>
      <c r="E99" s="15" t="str">
        <f>IF(SUM('Test Sample Data'!E$3:E$98)&gt;10,IF(AND(ISNUMBER('Test Sample Data'!E98),'Test Sample Data'!E98&lt;$B$1,'Test Sample Data'!E98&gt;0),'Test Sample Data'!E98,$B$1),"")</f>
        <v/>
      </c>
      <c r="F99" s="15" t="str">
        <f>IF(SUM('Test Sample Data'!F$3:F$98)&gt;10,IF(AND(ISNUMBER('Test Sample Data'!F98),'Test Sample Data'!F98&lt;$B$1,'Test Sample Data'!F98&gt;0),'Test Sample Data'!F98,$B$1),"")</f>
        <v/>
      </c>
      <c r="G99" s="15" t="str">
        <f>IF(SUM('Test Sample Data'!G$3:G$98)&gt;10,IF(AND(ISNUMBER('Test Sample Data'!G98),'Test Sample Data'!G98&lt;$B$1,'Test Sample Data'!G98&gt;0),'Test Sample Data'!G98,$B$1),"")</f>
        <v/>
      </c>
      <c r="H99" s="15" t="str">
        <f>IF(SUM('Test Sample Data'!H$3:H$98)&gt;10,IF(AND(ISNUMBER('Test Sample Data'!H98),'Test Sample Data'!H98&lt;$B$1,'Test Sample Data'!H98&gt;0),'Test Sample Data'!H98,$B$1),"")</f>
        <v/>
      </c>
      <c r="I99" s="15" t="str">
        <f>IF(SUM('Test Sample Data'!I$3:I$98)&gt;10,IF(AND(ISNUMBER('Test Sample Data'!I98),'Test Sample Data'!I98&lt;$B$1,'Test Sample Data'!I98&gt;0),'Test Sample Data'!I98,$B$1),"")</f>
        <v/>
      </c>
      <c r="J99" s="15" t="str">
        <f>IF(SUM('Test Sample Data'!J$3:J$98)&gt;10,IF(AND(ISNUMBER('Test Sample Data'!J98),'Test Sample Data'!J98&lt;$B$1,'Test Sample Data'!J98&gt;0),'Test Sample Data'!J98,$B$1),"")</f>
        <v/>
      </c>
      <c r="K99" s="15" t="str">
        <f>IF(SUM('Test Sample Data'!K$3:K$98)&gt;10,IF(AND(ISNUMBER('Test Sample Data'!K98),'Test Sample Data'!K98&lt;$B$1,'Test Sample Data'!K98&gt;0),'Test Sample Data'!K98,$B$1),"")</f>
        <v/>
      </c>
      <c r="L99" s="15" t="str">
        <f>IF(SUM('Test Sample Data'!L$3:L$98)&gt;10,IF(AND(ISNUMBER('Test Sample Data'!L98),'Test Sample Data'!L98&lt;$B$1,'Test Sample Data'!L98&gt;0),'Test Sample Data'!L98,$B$1),"")</f>
        <v/>
      </c>
      <c r="M99" s="15" t="str">
        <f>IF(SUM('Test Sample Data'!M$3:M$98)&gt;10,IF(AND(ISNUMBER('Test Sample Data'!M98),'Test Sample Data'!M98&lt;$B$1,'Test Sample Data'!M98&gt;0),'Test Sample Data'!M98,$B$1),"")</f>
        <v/>
      </c>
      <c r="N99" s="15" t="str">
        <f>'Gene Table'!D98</f>
        <v>PCR</v>
      </c>
      <c r="O99" s="14" t="s">
        <v>377</v>
      </c>
      <c r="P99" s="15" t="str">
        <f>IF(SUM('Control Sample Data'!D$3:D$98)&gt;10,IF(AND(ISNUMBER('Control Sample Data'!D98),'Control Sample Data'!D98&lt;$B$1,'Control Sample Data'!D98&gt;0),'Control Sample Data'!D98,$B$1),"")</f>
        <v/>
      </c>
      <c r="Q99" s="15" t="str">
        <f>IF(SUM('Control Sample Data'!E$3:E$98)&gt;10,IF(AND(ISNUMBER('Control Sample Data'!E98),'Control Sample Data'!E98&lt;$B$1,'Control Sample Data'!E98&gt;0),'Control Sample Data'!E98,$B$1),"")</f>
        <v/>
      </c>
      <c r="R99" s="15" t="str">
        <f>IF(SUM('Control Sample Data'!F$3:F$98)&gt;10,IF(AND(ISNUMBER('Control Sample Data'!F98),'Control Sample Data'!F98&lt;$B$1,'Control Sample Data'!F98&gt;0),'Control Sample Data'!F98,$B$1),"")</f>
        <v/>
      </c>
      <c r="S99" s="15" t="str">
        <f>IF(SUM('Control Sample Data'!G$3:G$98)&gt;10,IF(AND(ISNUMBER('Control Sample Data'!G98),'Control Sample Data'!G98&lt;$B$1,'Control Sample Data'!G98&gt;0),'Control Sample Data'!G98,$B$1),"")</f>
        <v/>
      </c>
      <c r="T99" s="15" t="str">
        <f>IF(SUM('Control Sample Data'!H$3:H$98)&gt;10,IF(AND(ISNUMBER('Control Sample Data'!H98),'Control Sample Data'!H98&lt;$B$1,'Control Sample Data'!H98&gt;0),'Control Sample Data'!H98,$B$1),"")</f>
        <v/>
      </c>
      <c r="U99" s="15" t="str">
        <f>IF(SUM('Control Sample Data'!I$3:I$98)&gt;10,IF(AND(ISNUMBER('Control Sample Data'!I98),'Control Sample Data'!I98&lt;$B$1,'Control Sample Data'!I98&gt;0),'Control Sample Data'!I98,$B$1),"")</f>
        <v/>
      </c>
      <c r="V99" s="15" t="str">
        <f>IF(SUM('Control Sample Data'!J$3:J$98)&gt;10,IF(AND(ISNUMBER('Control Sample Data'!J98),'Control Sample Data'!J98&lt;$B$1,'Control Sample Data'!J98&gt;0),'Control Sample Data'!J98,$B$1),"")</f>
        <v/>
      </c>
      <c r="W99" s="15" t="str">
        <f>IF(SUM('Control Sample Data'!K$3:K$98)&gt;10,IF(AND(ISNUMBER('Control Sample Data'!K98),'Control Sample Data'!K98&lt;$B$1,'Control Sample Data'!K98&gt;0),'Control Sample Data'!K98,$B$1),"")</f>
        <v/>
      </c>
      <c r="X99" s="15" t="str">
        <f>IF(SUM('Control Sample Data'!L$3:L$98)&gt;10,IF(AND(ISNUMBER('Control Sample Data'!L98),'Control Sample Data'!L98&lt;$B$1,'Control Sample Data'!L98&gt;0),'Control Sample Data'!L98,$B$1),"")</f>
        <v/>
      </c>
      <c r="Y99" s="15" t="str">
        <f>IF(SUM('Control Sample Data'!M$3:M$98)&gt;10,IF(AND(ISNUMBER('Control Sample Data'!M98),'Control Sample Data'!M98&lt;$B$1,'Control Sample Data'!M98&gt;0),'Control Sample Data'!M98,$B$1),"")</f>
        <v/>
      </c>
      <c r="AT99" s="34" t="str">
        <f t="shared" si="64"/>
        <v/>
      </c>
      <c r="AU99" s="34" t="str">
        <f t="shared" si="65"/>
        <v/>
      </c>
      <c r="AV99" s="34" t="str">
        <f t="shared" si="66"/>
        <v/>
      </c>
      <c r="AW99" s="34" t="str">
        <f t="shared" si="67"/>
        <v/>
      </c>
      <c r="AX99" s="34" t="str">
        <f t="shared" si="68"/>
        <v/>
      </c>
      <c r="AY99" s="34" t="str">
        <f t="shared" si="69"/>
        <v/>
      </c>
      <c r="AZ99" s="34" t="str">
        <f t="shared" si="70"/>
        <v/>
      </c>
      <c r="BA99" s="34" t="str">
        <f t="shared" si="71"/>
        <v/>
      </c>
      <c r="BB99" s="34" t="str">
        <f t="shared" si="72"/>
        <v/>
      </c>
      <c r="BC99" s="34" t="str">
        <f t="shared" si="73"/>
        <v/>
      </c>
      <c r="BD99" s="34" t="str">
        <f t="shared" si="74"/>
        <v/>
      </c>
      <c r="BE99" s="34" t="str">
        <f t="shared" si="75"/>
        <v/>
      </c>
      <c r="BF99" s="34" t="str">
        <f t="shared" si="76"/>
        <v/>
      </c>
      <c r="BG99" s="34" t="str">
        <f t="shared" si="77"/>
        <v/>
      </c>
      <c r="BH99" s="34" t="str">
        <f t="shared" si="78"/>
        <v/>
      </c>
      <c r="BI99" s="34" t="str">
        <f t="shared" si="79"/>
        <v/>
      </c>
      <c r="BJ99" s="34" t="str">
        <f t="shared" si="80"/>
        <v/>
      </c>
      <c r="BK99" s="34" t="str">
        <f t="shared" si="81"/>
        <v/>
      </c>
      <c r="BL99" s="34" t="str">
        <f t="shared" si="82"/>
        <v/>
      </c>
      <c r="BM99" s="34" t="str">
        <f t="shared" si="83"/>
        <v/>
      </c>
      <c r="BN99" s="36" t="e">
        <f t="shared" si="84"/>
        <v>#DIV/0!</v>
      </c>
      <c r="BO99" s="36" t="e">
        <f t="shared" si="85"/>
        <v>#DIV/0!</v>
      </c>
      <c r="BP99" s="37" t="str">
        <f t="shared" si="86"/>
        <v/>
      </c>
      <c r="BQ99" s="37" t="str">
        <f t="shared" si="87"/>
        <v/>
      </c>
      <c r="BR99" s="37" t="str">
        <f t="shared" si="88"/>
        <v/>
      </c>
      <c r="BS99" s="37" t="str">
        <f t="shared" si="89"/>
        <v/>
      </c>
      <c r="BT99" s="37" t="str">
        <f t="shared" si="90"/>
        <v/>
      </c>
      <c r="BU99" s="37" t="str">
        <f t="shared" si="91"/>
        <v/>
      </c>
      <c r="BV99" s="37" t="str">
        <f t="shared" si="92"/>
        <v/>
      </c>
      <c r="BW99" s="37" t="str">
        <f t="shared" si="93"/>
        <v/>
      </c>
      <c r="BX99" s="37" t="str">
        <f t="shared" si="94"/>
        <v/>
      </c>
      <c r="BY99" s="37" t="str">
        <f t="shared" si="95"/>
        <v/>
      </c>
      <c r="BZ99" s="37" t="str">
        <f t="shared" si="96"/>
        <v/>
      </c>
      <c r="CA99" s="37" t="str">
        <f t="shared" si="97"/>
        <v/>
      </c>
      <c r="CB99" s="37" t="str">
        <f t="shared" si="98"/>
        <v/>
      </c>
      <c r="CC99" s="37" t="str">
        <f t="shared" si="99"/>
        <v/>
      </c>
      <c r="CD99" s="37" t="str">
        <f t="shared" si="100"/>
        <v/>
      </c>
      <c r="CE99" s="37" t="str">
        <f t="shared" si="101"/>
        <v/>
      </c>
      <c r="CF99" s="37" t="str">
        <f t="shared" si="102"/>
        <v/>
      </c>
      <c r="CG99" s="37" t="str">
        <f t="shared" si="103"/>
        <v/>
      </c>
      <c r="CH99" s="37" t="str">
        <f t="shared" si="104"/>
        <v/>
      </c>
      <c r="CI99" s="37" t="str">
        <f t="shared" si="105"/>
        <v/>
      </c>
    </row>
    <row r="100" spans="1:87" ht="12.75">
      <c r="A100" s="13" t="s">
        <v>378</v>
      </c>
      <c r="B100" s="14" t="str">
        <f>'Gene Table'!D99</f>
        <v>MIMAT0000682</v>
      </c>
      <c r="C100" s="14" t="s">
        <v>9</v>
      </c>
      <c r="D100" s="15" t="str">
        <f>IF(SUM('Test Sample Data'!D$3:D$98)&gt;10,IF(AND(ISNUMBER('Test Sample Data'!D99),'Test Sample Data'!D99&lt;$B$1,'Test Sample Data'!D99&gt;0),'Test Sample Data'!D99,$B$1),"")</f>
        <v/>
      </c>
      <c r="E100" s="15" t="str">
        <f>IF(SUM('Test Sample Data'!E$3:E$98)&gt;10,IF(AND(ISNUMBER('Test Sample Data'!E99),'Test Sample Data'!E99&lt;$B$1,'Test Sample Data'!E99&gt;0),'Test Sample Data'!E99,$B$1),"")</f>
        <v/>
      </c>
      <c r="F100" s="15" t="str">
        <f>IF(SUM('Test Sample Data'!F$3:F$98)&gt;10,IF(AND(ISNUMBER('Test Sample Data'!F99),'Test Sample Data'!F99&lt;$B$1,'Test Sample Data'!F99&gt;0),'Test Sample Data'!F99,$B$1),"")</f>
        <v/>
      </c>
      <c r="G100" s="15" t="str">
        <f>IF(SUM('Test Sample Data'!G$3:G$98)&gt;10,IF(AND(ISNUMBER('Test Sample Data'!G99),'Test Sample Data'!G99&lt;$B$1,'Test Sample Data'!G99&gt;0),'Test Sample Data'!G99,$B$1),"")</f>
        <v/>
      </c>
      <c r="H100" s="15" t="str">
        <f>IF(SUM('Test Sample Data'!H$3:H$98)&gt;10,IF(AND(ISNUMBER('Test Sample Data'!H99),'Test Sample Data'!H99&lt;$B$1,'Test Sample Data'!H99&gt;0),'Test Sample Data'!H99,$B$1),"")</f>
        <v/>
      </c>
      <c r="I100" s="15" t="str">
        <f>IF(SUM('Test Sample Data'!I$3:I$98)&gt;10,IF(AND(ISNUMBER('Test Sample Data'!I99),'Test Sample Data'!I99&lt;$B$1,'Test Sample Data'!I99&gt;0),'Test Sample Data'!I99,$B$1),"")</f>
        <v/>
      </c>
      <c r="J100" s="15" t="str">
        <f>IF(SUM('Test Sample Data'!J$3:J$98)&gt;10,IF(AND(ISNUMBER('Test Sample Data'!J99),'Test Sample Data'!J99&lt;$B$1,'Test Sample Data'!J99&gt;0),'Test Sample Data'!J99,$B$1),"")</f>
        <v/>
      </c>
      <c r="K100" s="15" t="str">
        <f>IF(SUM('Test Sample Data'!K$3:K$98)&gt;10,IF(AND(ISNUMBER('Test Sample Data'!K99),'Test Sample Data'!K99&lt;$B$1,'Test Sample Data'!K99&gt;0),'Test Sample Data'!K99,$B$1),"")</f>
        <v/>
      </c>
      <c r="L100" s="15" t="str">
        <f>IF(SUM('Test Sample Data'!L$3:L$98)&gt;10,IF(AND(ISNUMBER('Test Sample Data'!L99),'Test Sample Data'!L99&lt;$B$1,'Test Sample Data'!L99&gt;0),'Test Sample Data'!L99,$B$1),"")</f>
        <v/>
      </c>
      <c r="M100" s="15" t="str">
        <f>IF(SUM('Test Sample Data'!M$3:M$98)&gt;10,IF(AND(ISNUMBER('Test Sample Data'!M99),'Test Sample Data'!M99&lt;$B$1,'Test Sample Data'!M99&gt;0),'Test Sample Data'!M99,$B$1),"")</f>
        <v/>
      </c>
      <c r="N100" s="15" t="str">
        <f>'Gene Table'!D99</f>
        <v>MIMAT0000682</v>
      </c>
      <c r="O100" s="14" t="s">
        <v>9</v>
      </c>
      <c r="P100" s="15" t="str">
        <f>IF(SUM('Control Sample Data'!D$3:D$98)&gt;10,IF(AND(ISNUMBER('Control Sample Data'!D99),'Control Sample Data'!D99&lt;$B$1,'Control Sample Data'!D99&gt;0),'Control Sample Data'!D99,$B$1),"")</f>
        <v/>
      </c>
      <c r="Q100" s="15" t="str">
        <f>IF(SUM('Control Sample Data'!E$3:E$98)&gt;10,IF(AND(ISNUMBER('Control Sample Data'!E99),'Control Sample Data'!E99&lt;$B$1,'Control Sample Data'!E99&gt;0),'Control Sample Data'!E99,$B$1),"")</f>
        <v/>
      </c>
      <c r="R100" s="15" t="str">
        <f>IF(SUM('Control Sample Data'!F$3:F$98)&gt;10,IF(AND(ISNUMBER('Control Sample Data'!F99),'Control Sample Data'!F99&lt;$B$1,'Control Sample Data'!F99&gt;0),'Control Sample Data'!F99,$B$1),"")</f>
        <v/>
      </c>
      <c r="S100" s="15" t="str">
        <f>IF(SUM('Control Sample Data'!G$3:G$98)&gt;10,IF(AND(ISNUMBER('Control Sample Data'!G99),'Control Sample Data'!G99&lt;$B$1,'Control Sample Data'!G99&gt;0),'Control Sample Data'!G99,$B$1),"")</f>
        <v/>
      </c>
      <c r="T100" s="15" t="str">
        <f>IF(SUM('Control Sample Data'!H$3:H$98)&gt;10,IF(AND(ISNUMBER('Control Sample Data'!H99),'Control Sample Data'!H99&lt;$B$1,'Control Sample Data'!H99&gt;0),'Control Sample Data'!H99,$B$1),"")</f>
        <v/>
      </c>
      <c r="U100" s="15" t="str">
        <f>IF(SUM('Control Sample Data'!I$3:I$98)&gt;10,IF(AND(ISNUMBER('Control Sample Data'!I99),'Control Sample Data'!I99&lt;$B$1,'Control Sample Data'!I99&gt;0),'Control Sample Data'!I99,$B$1),"")</f>
        <v/>
      </c>
      <c r="V100" s="15" t="str">
        <f>IF(SUM('Control Sample Data'!J$3:J$98)&gt;10,IF(AND(ISNUMBER('Control Sample Data'!J99),'Control Sample Data'!J99&lt;$B$1,'Control Sample Data'!J99&gt;0),'Control Sample Data'!J99,$B$1),"")</f>
        <v/>
      </c>
      <c r="W100" s="15" t="str">
        <f>IF(SUM('Control Sample Data'!K$3:K$98)&gt;10,IF(AND(ISNUMBER('Control Sample Data'!K99),'Control Sample Data'!K99&lt;$B$1,'Control Sample Data'!K99&gt;0),'Control Sample Data'!K99,$B$1),"")</f>
        <v/>
      </c>
      <c r="X100" s="15" t="str">
        <f>IF(SUM('Control Sample Data'!L$3:L$98)&gt;10,IF(AND(ISNUMBER('Control Sample Data'!L99),'Control Sample Data'!L99&lt;$B$1,'Control Sample Data'!L99&gt;0),'Control Sample Data'!L99,$B$1),"")</f>
        <v/>
      </c>
      <c r="Y100" s="39" t="str">
        <f>IF(SUM('Control Sample Data'!M$3:M$98)&gt;10,IF(AND(ISNUMBER('Control Sample Data'!M99),'Control Sample Data'!M99&lt;$B$1,'Control Sample Data'!M99&gt;0),'Control Sample Data'!M99,$B$1),"")</f>
        <v/>
      </c>
      <c r="Z100" s="36" t="str">
        <f>IF(ISERROR(VLOOKUP('Choose Housekeeping Genes'!$C3,Calculations!$C$100:$M$195,2,0)),"",VLOOKUP('Choose Housekeeping Genes'!$C3,Calculations!$C$100:$M$195,2,0))</f>
        <v/>
      </c>
      <c r="AA100" s="36" t="str">
        <f>IF(ISERROR(VLOOKUP('Choose Housekeeping Genes'!$C3,Calculations!$C$100:$M$195,3,0)),"",VLOOKUP('Choose Housekeeping Genes'!$C3,Calculations!$C$100:$M$195,3,0))</f>
        <v/>
      </c>
      <c r="AB100" s="36" t="str">
        <f>IF(ISERROR(VLOOKUP('Choose Housekeeping Genes'!$C3,Calculations!$C$100:$M$195,4,0)),"",VLOOKUP('Choose Housekeeping Genes'!$C3,Calculations!$C$100:$M$195,4,0))</f>
        <v/>
      </c>
      <c r="AC100" s="36" t="str">
        <f>IF(ISERROR(VLOOKUP('Choose Housekeeping Genes'!$C3,Calculations!$C$100:$M$195,5,0)),"",VLOOKUP('Choose Housekeeping Genes'!$C3,Calculations!$C$100:$M$195,5,0))</f>
        <v/>
      </c>
      <c r="AD100" s="36" t="str">
        <f>IF(ISERROR(VLOOKUP('Choose Housekeeping Genes'!$C3,Calculations!$C$100:$M$195,6,0)),"",VLOOKUP('Choose Housekeeping Genes'!$C3,Calculations!$C$100:$M$195,6,0))</f>
        <v/>
      </c>
      <c r="AE100" s="36" t="str">
        <f>IF(ISERROR(VLOOKUP('Choose Housekeeping Genes'!$C3,Calculations!$C$100:$M$195,7,0)),"",VLOOKUP('Choose Housekeeping Genes'!$C3,Calculations!$C$100:$M$195,7,0))</f>
        <v/>
      </c>
      <c r="AF100" s="36" t="str">
        <f>IF(ISERROR(VLOOKUP('Choose Housekeeping Genes'!$C3,Calculations!$C$100:$M$195,8,0)),"",VLOOKUP('Choose Housekeeping Genes'!$C3,Calculations!$C$100:$M$195,8,0))</f>
        <v/>
      </c>
      <c r="AG100" s="36" t="str">
        <f>IF(ISERROR(VLOOKUP('Choose Housekeeping Genes'!$C3,Calculations!$C$100:$M$195,9,0)),"",VLOOKUP('Choose Housekeeping Genes'!$C3,Calculations!$C$100:$M$195,9,0))</f>
        <v/>
      </c>
      <c r="AH100" s="36" t="str">
        <f>IF(ISERROR(VLOOKUP('Choose Housekeeping Genes'!$C3,Calculations!$C$100:$M$195,10,0)),"",VLOOKUP('Choose Housekeeping Genes'!$C3,Calculations!$C$100:$M$195,10,0))</f>
        <v/>
      </c>
      <c r="AI100" s="36" t="str">
        <f>IF(ISERROR(VLOOKUP('Choose Housekeeping Genes'!$C3,Calculations!$C$100:$M$195,11,0)),"",VLOOKUP('Choose Housekeeping Genes'!$C3,Calculations!$C$100:$M$195,11,0))</f>
        <v/>
      </c>
      <c r="AJ100" s="36" t="str">
        <f>IF(ISERROR(VLOOKUP('Choose Housekeeping Genes'!$C3,Calculations!$C$100:$Y$195,14,0)),"",VLOOKUP('Choose Housekeeping Genes'!$C3,Calculations!$C$100:$Y$195,14,0))</f>
        <v/>
      </c>
      <c r="AK100" s="36" t="str">
        <f>IF(ISERROR(VLOOKUP('Choose Housekeeping Genes'!$C3,Calculations!$C$100:$Y$195,15,0)),"",VLOOKUP('Choose Housekeeping Genes'!$C3,Calculations!$C$100:$Y$195,15,0))</f>
        <v/>
      </c>
      <c r="AL100" s="36" t="str">
        <f>IF(ISERROR(VLOOKUP('Choose Housekeeping Genes'!$C3,Calculations!$C$100:$Y$195,16,0)),"",VLOOKUP('Choose Housekeeping Genes'!$C3,Calculations!$C$100:$Y$195,16,0))</f>
        <v/>
      </c>
      <c r="AM100" s="36" t="str">
        <f>IF(ISERROR(VLOOKUP('Choose Housekeeping Genes'!$C3,Calculations!$C$100:$Y$195,17,0)),"",VLOOKUP('Choose Housekeeping Genes'!$C3,Calculations!$C$100:$Y$195,17,0))</f>
        <v/>
      </c>
      <c r="AN100" s="36" t="str">
        <f>IF(ISERROR(VLOOKUP('Choose Housekeeping Genes'!$C3,Calculations!$C$100:$Y$195,18,0)),"",VLOOKUP('Choose Housekeeping Genes'!$C3,Calculations!$C$100:$Y$195,18,0))</f>
        <v/>
      </c>
      <c r="AO100" s="36" t="str">
        <f>IF(ISERROR(VLOOKUP('Choose Housekeeping Genes'!$C3,Calculations!$C$100:$Y$195,19,0)),"",VLOOKUP('Choose Housekeeping Genes'!$C3,Calculations!$C$100:$Y$195,19,0))</f>
        <v/>
      </c>
      <c r="AP100" s="36" t="str">
        <f>IF(ISERROR(VLOOKUP('Choose Housekeeping Genes'!$C3,Calculations!$C$100:$Y$195,20,0)),"",VLOOKUP('Choose Housekeeping Genes'!$C3,Calculations!$C$100:$Y$195,20,0))</f>
        <v/>
      </c>
      <c r="AQ100" s="36" t="str">
        <f>IF(ISERROR(VLOOKUP('Choose Housekeeping Genes'!$C3,Calculations!$C$100:$Y$195,21,0)),"",VLOOKUP('Choose Housekeeping Genes'!$C3,Calculations!$C$100:$Y$195,21,0))</f>
        <v/>
      </c>
      <c r="AR100" s="36" t="str">
        <f>IF(ISERROR(VLOOKUP('Choose Housekeeping Genes'!$C3,Calculations!$C$100:$Y$195,22,0)),"",VLOOKUP('Choose Housekeeping Genes'!$C3,Calculations!$C$100:$Y$195,22,0))</f>
        <v/>
      </c>
      <c r="AS100" s="36" t="str">
        <f>IF(ISERROR(VLOOKUP('Choose Housekeeping Genes'!$C3,Calculations!$C$100:$Y$195,23,0)),"",VLOOKUP('Choose Housekeeping Genes'!$C3,Calculations!$C$100:$Y$195,23,0))</f>
        <v/>
      </c>
      <c r="AT100" s="34" t="str">
        <f aca="true" t="shared" si="106" ref="AT100:AT131">IF(ISERROR(D100-Z$122),"",D100-Z$122)</f>
        <v/>
      </c>
      <c r="AU100" s="34" t="str">
        <f aca="true" t="shared" si="107" ref="AU100:AU131">IF(ISERROR(E100-AA$122),"",E100-AA$122)</f>
        <v/>
      </c>
      <c r="AV100" s="34" t="str">
        <f aca="true" t="shared" si="108" ref="AV100:AV131">IF(ISERROR(F100-AB$122),"",F100-AB$122)</f>
        <v/>
      </c>
      <c r="AW100" s="34" t="str">
        <f aca="true" t="shared" si="109" ref="AW100:AW131">IF(ISERROR(G100-AC$122),"",G100-AC$122)</f>
        <v/>
      </c>
      <c r="AX100" s="34" t="str">
        <f aca="true" t="shared" si="110" ref="AX100:AX131">IF(ISERROR(H100-AD$122),"",H100-AD$122)</f>
        <v/>
      </c>
      <c r="AY100" s="34" t="str">
        <f aca="true" t="shared" si="111" ref="AY100:AY131">IF(ISERROR(I100-AE$122),"",I100-AE$122)</f>
        <v/>
      </c>
      <c r="AZ100" s="34" t="str">
        <f aca="true" t="shared" si="112" ref="AZ100:AZ131">IF(ISERROR(J100-AF$122),"",J100-AF$122)</f>
        <v/>
      </c>
      <c r="BA100" s="34" t="str">
        <f aca="true" t="shared" si="113" ref="BA100:BA131">IF(ISERROR(K100-AG$122),"",K100-AG$122)</f>
        <v/>
      </c>
      <c r="BB100" s="34" t="str">
        <f aca="true" t="shared" si="114" ref="BB100:BB131">IF(ISERROR(L100-AH$122),"",L100-AH$122)</f>
        <v/>
      </c>
      <c r="BC100" s="34" t="str">
        <f aca="true" t="shared" si="115" ref="BC100:BC131">IF(ISERROR(M100-AI$122),"",M100-AI$122)</f>
        <v/>
      </c>
      <c r="BD100" s="34" t="str">
        <f>IF(ISERROR(P100-AJ$122),"",P100-AJ$122)</f>
        <v/>
      </c>
      <c r="BE100" s="34" t="str">
        <f aca="true" t="shared" si="116" ref="BE100:BM100">IF(ISERROR(Q100-AK$122),"",Q100-AK$122)</f>
        <v/>
      </c>
      <c r="BF100" s="34" t="str">
        <f t="shared" si="116"/>
        <v/>
      </c>
      <c r="BG100" s="34" t="str">
        <f t="shared" si="116"/>
        <v/>
      </c>
      <c r="BH100" s="34" t="str">
        <f t="shared" si="116"/>
        <v/>
      </c>
      <c r="BI100" s="34" t="str">
        <f t="shared" si="116"/>
        <v/>
      </c>
      <c r="BJ100" s="34" t="str">
        <f t="shared" si="116"/>
        <v/>
      </c>
      <c r="BK100" s="34" t="str">
        <f t="shared" si="116"/>
        <v/>
      </c>
      <c r="BL100" s="34" t="str">
        <f t="shared" si="116"/>
        <v/>
      </c>
      <c r="BM100" s="34" t="str">
        <f t="shared" si="116"/>
        <v/>
      </c>
      <c r="BN100" s="36" t="e">
        <f t="shared" si="84"/>
        <v>#DIV/0!</v>
      </c>
      <c r="BO100" s="36" t="e">
        <f t="shared" si="85"/>
        <v>#DIV/0!</v>
      </c>
      <c r="BP100" s="37" t="str">
        <f t="shared" si="86"/>
        <v/>
      </c>
      <c r="BQ100" s="37" t="str">
        <f t="shared" si="87"/>
        <v/>
      </c>
      <c r="BR100" s="37" t="str">
        <f t="shared" si="88"/>
        <v/>
      </c>
      <c r="BS100" s="37" t="str">
        <f t="shared" si="89"/>
        <v/>
      </c>
      <c r="BT100" s="37" t="str">
        <f t="shared" si="90"/>
        <v/>
      </c>
      <c r="BU100" s="37" t="str">
        <f t="shared" si="91"/>
        <v/>
      </c>
      <c r="BV100" s="37" t="str">
        <f t="shared" si="92"/>
        <v/>
      </c>
      <c r="BW100" s="37" t="str">
        <f t="shared" si="93"/>
        <v/>
      </c>
      <c r="BX100" s="37" t="str">
        <f t="shared" si="94"/>
        <v/>
      </c>
      <c r="BY100" s="37" t="str">
        <f t="shared" si="95"/>
        <v/>
      </c>
      <c r="BZ100" s="37" t="str">
        <f t="shared" si="96"/>
        <v/>
      </c>
      <c r="CA100" s="37" t="str">
        <f t="shared" si="97"/>
        <v/>
      </c>
      <c r="CB100" s="37" t="str">
        <f t="shared" si="98"/>
        <v/>
      </c>
      <c r="CC100" s="37" t="str">
        <f t="shared" si="99"/>
        <v/>
      </c>
      <c r="CD100" s="37" t="str">
        <f t="shared" si="100"/>
        <v/>
      </c>
      <c r="CE100" s="37" t="str">
        <f t="shared" si="101"/>
        <v/>
      </c>
      <c r="CF100" s="37" t="str">
        <f t="shared" si="102"/>
        <v/>
      </c>
      <c r="CG100" s="37" t="str">
        <f t="shared" si="103"/>
        <v/>
      </c>
      <c r="CH100" s="37" t="str">
        <f t="shared" si="104"/>
        <v/>
      </c>
      <c r="CI100" s="37" t="str">
        <f t="shared" si="105"/>
        <v/>
      </c>
    </row>
    <row r="101" spans="1:87" ht="12.75">
      <c r="A101" s="16"/>
      <c r="B101" s="14" t="str">
        <f>'Gene Table'!D100</f>
        <v>MIMAT0000243</v>
      </c>
      <c r="C101" s="14" t="s">
        <v>13</v>
      </c>
      <c r="D101" s="15" t="str">
        <f>IF(SUM('Test Sample Data'!D$3:D$98)&gt;10,IF(AND(ISNUMBER('Test Sample Data'!D100),'Test Sample Data'!D100&lt;$B$1,'Test Sample Data'!D100&gt;0),'Test Sample Data'!D100,$B$1),"")</f>
        <v/>
      </c>
      <c r="E101" s="15" t="str">
        <f>IF(SUM('Test Sample Data'!E$3:E$98)&gt;10,IF(AND(ISNUMBER('Test Sample Data'!E100),'Test Sample Data'!E100&lt;$B$1,'Test Sample Data'!E100&gt;0),'Test Sample Data'!E100,$B$1),"")</f>
        <v/>
      </c>
      <c r="F101" s="15" t="str">
        <f>IF(SUM('Test Sample Data'!F$3:F$98)&gt;10,IF(AND(ISNUMBER('Test Sample Data'!F100),'Test Sample Data'!F100&lt;$B$1,'Test Sample Data'!F100&gt;0),'Test Sample Data'!F100,$B$1),"")</f>
        <v/>
      </c>
      <c r="G101" s="15" t="str">
        <f>IF(SUM('Test Sample Data'!G$3:G$98)&gt;10,IF(AND(ISNUMBER('Test Sample Data'!G100),'Test Sample Data'!G100&lt;$B$1,'Test Sample Data'!G100&gt;0),'Test Sample Data'!G100,$B$1),"")</f>
        <v/>
      </c>
      <c r="H101" s="15" t="str">
        <f>IF(SUM('Test Sample Data'!H$3:H$98)&gt;10,IF(AND(ISNUMBER('Test Sample Data'!H100),'Test Sample Data'!H100&lt;$B$1,'Test Sample Data'!H100&gt;0),'Test Sample Data'!H100,$B$1),"")</f>
        <v/>
      </c>
      <c r="I101" s="15" t="str">
        <f>IF(SUM('Test Sample Data'!I$3:I$98)&gt;10,IF(AND(ISNUMBER('Test Sample Data'!I100),'Test Sample Data'!I100&lt;$B$1,'Test Sample Data'!I100&gt;0),'Test Sample Data'!I100,$B$1),"")</f>
        <v/>
      </c>
      <c r="J101" s="15" t="str">
        <f>IF(SUM('Test Sample Data'!J$3:J$98)&gt;10,IF(AND(ISNUMBER('Test Sample Data'!J100),'Test Sample Data'!J100&lt;$B$1,'Test Sample Data'!J100&gt;0),'Test Sample Data'!J100,$B$1),"")</f>
        <v/>
      </c>
      <c r="K101" s="15" t="str">
        <f>IF(SUM('Test Sample Data'!K$3:K$98)&gt;10,IF(AND(ISNUMBER('Test Sample Data'!K100),'Test Sample Data'!K100&lt;$B$1,'Test Sample Data'!K100&gt;0),'Test Sample Data'!K100,$B$1),"")</f>
        <v/>
      </c>
      <c r="L101" s="15" t="str">
        <f>IF(SUM('Test Sample Data'!L$3:L$98)&gt;10,IF(AND(ISNUMBER('Test Sample Data'!L100),'Test Sample Data'!L100&lt;$B$1,'Test Sample Data'!L100&gt;0),'Test Sample Data'!L100,$B$1),"")</f>
        <v/>
      </c>
      <c r="M101" s="15" t="str">
        <f>IF(SUM('Test Sample Data'!M$3:M$98)&gt;10,IF(AND(ISNUMBER('Test Sample Data'!M100),'Test Sample Data'!M100&lt;$B$1,'Test Sample Data'!M100&gt;0),'Test Sample Data'!M100,$B$1),"")</f>
        <v/>
      </c>
      <c r="N101" s="15" t="str">
        <f>'Gene Table'!D100</f>
        <v>MIMAT0000243</v>
      </c>
      <c r="O101" s="14" t="s">
        <v>13</v>
      </c>
      <c r="P101" s="15" t="str">
        <f>IF(SUM('Control Sample Data'!D$3:D$98)&gt;10,IF(AND(ISNUMBER('Control Sample Data'!D100),'Control Sample Data'!D100&lt;$B$1,'Control Sample Data'!D100&gt;0),'Control Sample Data'!D100,$B$1),"")</f>
        <v/>
      </c>
      <c r="Q101" s="15" t="str">
        <f>IF(SUM('Control Sample Data'!E$3:E$98)&gt;10,IF(AND(ISNUMBER('Control Sample Data'!E100),'Control Sample Data'!E100&lt;$B$1,'Control Sample Data'!E100&gt;0),'Control Sample Data'!E100,$B$1),"")</f>
        <v/>
      </c>
      <c r="R101" s="15" t="str">
        <f>IF(SUM('Control Sample Data'!F$3:F$98)&gt;10,IF(AND(ISNUMBER('Control Sample Data'!F100),'Control Sample Data'!F100&lt;$B$1,'Control Sample Data'!F100&gt;0),'Control Sample Data'!F100,$B$1),"")</f>
        <v/>
      </c>
      <c r="S101" s="15" t="str">
        <f>IF(SUM('Control Sample Data'!G$3:G$98)&gt;10,IF(AND(ISNUMBER('Control Sample Data'!G100),'Control Sample Data'!G100&lt;$B$1,'Control Sample Data'!G100&gt;0),'Control Sample Data'!G100,$B$1),"")</f>
        <v/>
      </c>
      <c r="T101" s="15" t="str">
        <f>IF(SUM('Control Sample Data'!H$3:H$98)&gt;10,IF(AND(ISNUMBER('Control Sample Data'!H100),'Control Sample Data'!H100&lt;$B$1,'Control Sample Data'!H100&gt;0),'Control Sample Data'!H100,$B$1),"")</f>
        <v/>
      </c>
      <c r="U101" s="15" t="str">
        <f>IF(SUM('Control Sample Data'!I$3:I$98)&gt;10,IF(AND(ISNUMBER('Control Sample Data'!I100),'Control Sample Data'!I100&lt;$B$1,'Control Sample Data'!I100&gt;0),'Control Sample Data'!I100,$B$1),"")</f>
        <v/>
      </c>
      <c r="V101" s="15" t="str">
        <f>IF(SUM('Control Sample Data'!J$3:J$98)&gt;10,IF(AND(ISNUMBER('Control Sample Data'!J100),'Control Sample Data'!J100&lt;$B$1,'Control Sample Data'!J100&gt;0),'Control Sample Data'!J100,$B$1),"")</f>
        <v/>
      </c>
      <c r="W101" s="15" t="str">
        <f>IF(SUM('Control Sample Data'!K$3:K$98)&gt;10,IF(AND(ISNUMBER('Control Sample Data'!K100),'Control Sample Data'!K100&lt;$B$1,'Control Sample Data'!K100&gt;0),'Control Sample Data'!K100,$B$1),"")</f>
        <v/>
      </c>
      <c r="X101" s="15" t="str">
        <f>IF(SUM('Control Sample Data'!L$3:L$98)&gt;10,IF(AND(ISNUMBER('Control Sample Data'!L100),'Control Sample Data'!L100&lt;$B$1,'Control Sample Data'!L100&gt;0),'Control Sample Data'!L100,$B$1),"")</f>
        <v/>
      </c>
      <c r="Y101" s="39" t="str">
        <f>IF(SUM('Control Sample Data'!M$3:M$98)&gt;10,IF(AND(ISNUMBER('Control Sample Data'!M100),'Control Sample Data'!M100&lt;$B$1,'Control Sample Data'!M100&gt;0),'Control Sample Data'!M100,$B$1),"")</f>
        <v/>
      </c>
      <c r="Z101" s="36" t="str">
        <f>IF(ISERROR(VLOOKUP('Choose Housekeeping Genes'!$C4,Calculations!$C$100:$M$195,2,0)),"",VLOOKUP('Choose Housekeeping Genes'!$C4,Calculations!$C$100:$M$195,2,0))</f>
        <v/>
      </c>
      <c r="AA101" s="36" t="str">
        <f>IF(ISERROR(VLOOKUP('Choose Housekeeping Genes'!$C4,Calculations!$C$100:$M$195,3,0)),"",VLOOKUP('Choose Housekeeping Genes'!$C4,Calculations!$C$100:$M$195,3,0))</f>
        <v/>
      </c>
      <c r="AB101" s="36" t="str">
        <f>IF(ISERROR(VLOOKUP('Choose Housekeeping Genes'!$C4,Calculations!$C$100:$M$195,4,0)),"",VLOOKUP('Choose Housekeeping Genes'!$C4,Calculations!$C$100:$M$195,4,0))</f>
        <v/>
      </c>
      <c r="AC101" s="36" t="str">
        <f>IF(ISERROR(VLOOKUP('Choose Housekeeping Genes'!$C4,Calculations!$C$100:$M$195,5,0)),"",VLOOKUP('Choose Housekeeping Genes'!$C4,Calculations!$C$100:$M$195,5,0))</f>
        <v/>
      </c>
      <c r="AD101" s="36" t="str">
        <f>IF(ISERROR(VLOOKUP('Choose Housekeeping Genes'!$C4,Calculations!$C$100:$M$195,6,0)),"",VLOOKUP('Choose Housekeeping Genes'!$C4,Calculations!$C$100:$M$195,6,0))</f>
        <v/>
      </c>
      <c r="AE101" s="36" t="str">
        <f>IF(ISERROR(VLOOKUP('Choose Housekeeping Genes'!$C4,Calculations!$C$100:$M$195,7,0)),"",VLOOKUP('Choose Housekeeping Genes'!$C4,Calculations!$C$100:$M$195,7,0))</f>
        <v/>
      </c>
      <c r="AF101" s="36" t="str">
        <f>IF(ISERROR(VLOOKUP('Choose Housekeeping Genes'!$C4,Calculations!$C$100:$M$195,8,0)),"",VLOOKUP('Choose Housekeeping Genes'!$C4,Calculations!$C$100:$M$195,8,0))</f>
        <v/>
      </c>
      <c r="AG101" s="36" t="str">
        <f>IF(ISERROR(VLOOKUP('Choose Housekeeping Genes'!$C4,Calculations!$C$100:$M$195,9,0)),"",VLOOKUP('Choose Housekeeping Genes'!$C4,Calculations!$C$100:$M$195,9,0))</f>
        <v/>
      </c>
      <c r="AH101" s="36" t="str">
        <f>IF(ISERROR(VLOOKUP('Choose Housekeeping Genes'!$C4,Calculations!$C$100:$M$195,10,0)),"",VLOOKUP('Choose Housekeeping Genes'!$C4,Calculations!$C$100:$M$195,10,0))</f>
        <v/>
      </c>
      <c r="AI101" s="36" t="str">
        <f>IF(ISERROR(VLOOKUP('Choose Housekeeping Genes'!$C4,Calculations!$C$100:$M$195,11,0)),"",VLOOKUP('Choose Housekeeping Genes'!$C4,Calculations!$C$100:$M$195,11,0))</f>
        <v/>
      </c>
      <c r="AJ101" s="36" t="str">
        <f>IF(ISERROR(VLOOKUP('Choose Housekeeping Genes'!$C4,Calculations!$C$100:$Y$195,14,0)),"",VLOOKUP('Choose Housekeeping Genes'!$C4,Calculations!$C$100:$Y$195,14,0))</f>
        <v/>
      </c>
      <c r="AK101" s="36" t="str">
        <f>IF(ISERROR(VLOOKUP('Choose Housekeeping Genes'!$C4,Calculations!$C$100:$Y$195,15,0)),"",VLOOKUP('Choose Housekeeping Genes'!$C4,Calculations!$C$100:$Y$195,15,0))</f>
        <v/>
      </c>
      <c r="AL101" s="36" t="str">
        <f>IF(ISERROR(VLOOKUP('Choose Housekeeping Genes'!$C4,Calculations!$C$100:$Y$195,16,0)),"",VLOOKUP('Choose Housekeeping Genes'!$C4,Calculations!$C$100:$Y$195,16,0))</f>
        <v/>
      </c>
      <c r="AM101" s="36" t="str">
        <f>IF(ISERROR(VLOOKUP('Choose Housekeeping Genes'!$C4,Calculations!$C$100:$Y$195,17,0)),"",VLOOKUP('Choose Housekeeping Genes'!$C4,Calculations!$C$100:$Y$195,17,0))</f>
        <v/>
      </c>
      <c r="AN101" s="36" t="str">
        <f>IF(ISERROR(VLOOKUP('Choose Housekeeping Genes'!$C4,Calculations!$C$100:$Y$195,18,0)),"",VLOOKUP('Choose Housekeeping Genes'!$C4,Calculations!$C$100:$Y$195,18,0))</f>
        <v/>
      </c>
      <c r="AO101" s="36" t="str">
        <f>IF(ISERROR(VLOOKUP('Choose Housekeeping Genes'!$C4,Calculations!$C$100:$Y$195,19,0)),"",VLOOKUP('Choose Housekeeping Genes'!$C4,Calculations!$C$100:$Y$195,19,0))</f>
        <v/>
      </c>
      <c r="AP101" s="36" t="str">
        <f>IF(ISERROR(VLOOKUP('Choose Housekeeping Genes'!$C4,Calculations!$C$100:$Y$195,20,0)),"",VLOOKUP('Choose Housekeeping Genes'!$C4,Calculations!$C$100:$Y$195,20,0))</f>
        <v/>
      </c>
      <c r="AQ101" s="36" t="str">
        <f>IF(ISERROR(VLOOKUP('Choose Housekeeping Genes'!$C4,Calculations!$C$100:$Y$195,21,0)),"",VLOOKUP('Choose Housekeeping Genes'!$C4,Calculations!$C$100:$Y$195,21,0))</f>
        <v/>
      </c>
      <c r="AR101" s="36" t="str">
        <f>IF(ISERROR(VLOOKUP('Choose Housekeeping Genes'!$C4,Calculations!$C$100:$Y$195,22,0)),"",VLOOKUP('Choose Housekeeping Genes'!$C4,Calculations!$C$100:$Y$195,22,0))</f>
        <v/>
      </c>
      <c r="AS101" s="36" t="str">
        <f>IF(ISERROR(VLOOKUP('Choose Housekeeping Genes'!$C4,Calculations!$C$100:$Y$195,23,0)),"",VLOOKUP('Choose Housekeeping Genes'!$C4,Calculations!$C$100:$Y$195,23,0))</f>
        <v/>
      </c>
      <c r="AT101" s="34" t="str">
        <f t="shared" si="106"/>
        <v/>
      </c>
      <c r="AU101" s="34" t="str">
        <f t="shared" si="107"/>
        <v/>
      </c>
      <c r="AV101" s="34" t="str">
        <f t="shared" si="108"/>
        <v/>
      </c>
      <c r="AW101" s="34" t="str">
        <f t="shared" si="109"/>
        <v/>
      </c>
      <c r="AX101" s="34" t="str">
        <f t="shared" si="110"/>
        <v/>
      </c>
      <c r="AY101" s="34" t="str">
        <f t="shared" si="111"/>
        <v/>
      </c>
      <c r="AZ101" s="34" t="str">
        <f t="shared" si="112"/>
        <v/>
      </c>
      <c r="BA101" s="34" t="str">
        <f t="shared" si="113"/>
        <v/>
      </c>
      <c r="BB101" s="34" t="str">
        <f t="shared" si="114"/>
        <v/>
      </c>
      <c r="BC101" s="34" t="str">
        <f t="shared" si="115"/>
        <v/>
      </c>
      <c r="BD101" s="34" t="str">
        <f aca="true" t="shared" si="117" ref="BD101:BD164">IF(ISERROR(P101-AJ$122),"",P101-AJ$122)</f>
        <v/>
      </c>
      <c r="BE101" s="34" t="str">
        <f aca="true" t="shared" si="118" ref="BE101:BE164">IF(ISERROR(Q101-AK$122),"",Q101-AK$122)</f>
        <v/>
      </c>
      <c r="BF101" s="34" t="str">
        <f aca="true" t="shared" si="119" ref="BF101:BF164">IF(ISERROR(R101-AL$122),"",R101-AL$122)</f>
        <v/>
      </c>
      <c r="BG101" s="34" t="str">
        <f aca="true" t="shared" si="120" ref="BG101:BG164">IF(ISERROR(S101-AM$122),"",S101-AM$122)</f>
        <v/>
      </c>
      <c r="BH101" s="34" t="str">
        <f aca="true" t="shared" si="121" ref="BH101:BH164">IF(ISERROR(T101-AN$122),"",T101-AN$122)</f>
        <v/>
      </c>
      <c r="BI101" s="34" t="str">
        <f aca="true" t="shared" si="122" ref="BI101:BI164">IF(ISERROR(U101-AO$122),"",U101-AO$122)</f>
        <v/>
      </c>
      <c r="BJ101" s="34" t="str">
        <f aca="true" t="shared" si="123" ref="BJ101:BJ164">IF(ISERROR(V101-AP$122),"",V101-AP$122)</f>
        <v/>
      </c>
      <c r="BK101" s="34" t="str">
        <f aca="true" t="shared" si="124" ref="BK101:BK164">IF(ISERROR(W101-AQ$122),"",W101-AQ$122)</f>
        <v/>
      </c>
      <c r="BL101" s="34" t="str">
        <f aca="true" t="shared" si="125" ref="BL101:BL164">IF(ISERROR(X101-AR$122),"",X101-AR$122)</f>
        <v/>
      </c>
      <c r="BM101" s="34" t="str">
        <f aca="true" t="shared" si="126" ref="BM101:BM164">IF(ISERROR(Y101-AS$122),"",Y101-AS$122)</f>
        <v/>
      </c>
      <c r="BN101" s="36" t="e">
        <f aca="true" t="shared" si="127" ref="BN101:BN163">AVERAGE(AT101:BC101)</f>
        <v>#DIV/0!</v>
      </c>
      <c r="BO101" s="36" t="e">
        <f aca="true" t="shared" si="128" ref="BO101:BO163">AVERAGE(BD101:BM101)</f>
        <v>#DIV/0!</v>
      </c>
      <c r="BP101" s="37" t="str">
        <f t="shared" si="86"/>
        <v/>
      </c>
      <c r="BQ101" s="37" t="str">
        <f t="shared" si="87"/>
        <v/>
      </c>
      <c r="BR101" s="37" t="str">
        <f t="shared" si="88"/>
        <v/>
      </c>
      <c r="BS101" s="37" t="str">
        <f t="shared" si="89"/>
        <v/>
      </c>
      <c r="BT101" s="37" t="str">
        <f t="shared" si="90"/>
        <v/>
      </c>
      <c r="BU101" s="37" t="str">
        <f t="shared" si="91"/>
        <v/>
      </c>
      <c r="BV101" s="37" t="str">
        <f t="shared" si="92"/>
        <v/>
      </c>
      <c r="BW101" s="37" t="str">
        <f t="shared" si="93"/>
        <v/>
      </c>
      <c r="BX101" s="37" t="str">
        <f t="shared" si="94"/>
        <v/>
      </c>
      <c r="BY101" s="37" t="str">
        <f t="shared" si="95"/>
        <v/>
      </c>
      <c r="BZ101" s="37" t="str">
        <f t="shared" si="96"/>
        <v/>
      </c>
      <c r="CA101" s="37" t="str">
        <f t="shared" si="97"/>
        <v/>
      </c>
      <c r="CB101" s="37" t="str">
        <f t="shared" si="98"/>
        <v/>
      </c>
      <c r="CC101" s="37" t="str">
        <f t="shared" si="99"/>
        <v/>
      </c>
      <c r="CD101" s="37" t="str">
        <f t="shared" si="100"/>
        <v/>
      </c>
      <c r="CE101" s="37" t="str">
        <f t="shared" si="101"/>
        <v/>
      </c>
      <c r="CF101" s="37" t="str">
        <f t="shared" si="102"/>
        <v/>
      </c>
      <c r="CG101" s="37" t="str">
        <f t="shared" si="103"/>
        <v/>
      </c>
      <c r="CH101" s="37" t="str">
        <f t="shared" si="104"/>
        <v/>
      </c>
      <c r="CI101" s="37" t="str">
        <f t="shared" si="105"/>
        <v/>
      </c>
    </row>
    <row r="102" spans="1:87" ht="12.75">
      <c r="A102" s="16"/>
      <c r="B102" s="14" t="str">
        <f>'Gene Table'!D101</f>
        <v>MIMAT0000096</v>
      </c>
      <c r="C102" s="14" t="s">
        <v>17</v>
      </c>
      <c r="D102" s="15" t="str">
        <f>IF(SUM('Test Sample Data'!D$3:D$98)&gt;10,IF(AND(ISNUMBER('Test Sample Data'!D101),'Test Sample Data'!D101&lt;$B$1,'Test Sample Data'!D101&gt;0),'Test Sample Data'!D101,$B$1),"")</f>
        <v/>
      </c>
      <c r="E102" s="15" t="str">
        <f>IF(SUM('Test Sample Data'!E$3:E$98)&gt;10,IF(AND(ISNUMBER('Test Sample Data'!E101),'Test Sample Data'!E101&lt;$B$1,'Test Sample Data'!E101&gt;0),'Test Sample Data'!E101,$B$1),"")</f>
        <v/>
      </c>
      <c r="F102" s="15" t="str">
        <f>IF(SUM('Test Sample Data'!F$3:F$98)&gt;10,IF(AND(ISNUMBER('Test Sample Data'!F101),'Test Sample Data'!F101&lt;$B$1,'Test Sample Data'!F101&gt;0),'Test Sample Data'!F101,$B$1),"")</f>
        <v/>
      </c>
      <c r="G102" s="15" t="str">
        <f>IF(SUM('Test Sample Data'!G$3:G$98)&gt;10,IF(AND(ISNUMBER('Test Sample Data'!G101),'Test Sample Data'!G101&lt;$B$1,'Test Sample Data'!G101&gt;0),'Test Sample Data'!G101,$B$1),"")</f>
        <v/>
      </c>
      <c r="H102" s="15" t="str">
        <f>IF(SUM('Test Sample Data'!H$3:H$98)&gt;10,IF(AND(ISNUMBER('Test Sample Data'!H101),'Test Sample Data'!H101&lt;$B$1,'Test Sample Data'!H101&gt;0),'Test Sample Data'!H101,$B$1),"")</f>
        <v/>
      </c>
      <c r="I102" s="15" t="str">
        <f>IF(SUM('Test Sample Data'!I$3:I$98)&gt;10,IF(AND(ISNUMBER('Test Sample Data'!I101),'Test Sample Data'!I101&lt;$B$1,'Test Sample Data'!I101&gt;0),'Test Sample Data'!I101,$B$1),"")</f>
        <v/>
      </c>
      <c r="J102" s="15" t="str">
        <f>IF(SUM('Test Sample Data'!J$3:J$98)&gt;10,IF(AND(ISNUMBER('Test Sample Data'!J101),'Test Sample Data'!J101&lt;$B$1,'Test Sample Data'!J101&gt;0),'Test Sample Data'!J101,$B$1),"")</f>
        <v/>
      </c>
      <c r="K102" s="15" t="str">
        <f>IF(SUM('Test Sample Data'!K$3:K$98)&gt;10,IF(AND(ISNUMBER('Test Sample Data'!K101),'Test Sample Data'!K101&lt;$B$1,'Test Sample Data'!K101&gt;0),'Test Sample Data'!K101,$B$1),"")</f>
        <v/>
      </c>
      <c r="L102" s="15" t="str">
        <f>IF(SUM('Test Sample Data'!L$3:L$98)&gt;10,IF(AND(ISNUMBER('Test Sample Data'!L101),'Test Sample Data'!L101&lt;$B$1,'Test Sample Data'!L101&gt;0),'Test Sample Data'!L101,$B$1),"")</f>
        <v/>
      </c>
      <c r="M102" s="15" t="str">
        <f>IF(SUM('Test Sample Data'!M$3:M$98)&gt;10,IF(AND(ISNUMBER('Test Sample Data'!M101),'Test Sample Data'!M101&lt;$B$1,'Test Sample Data'!M101&gt;0),'Test Sample Data'!M101,$B$1),"")</f>
        <v/>
      </c>
      <c r="N102" s="15" t="str">
        <f>'Gene Table'!D101</f>
        <v>MIMAT0000096</v>
      </c>
      <c r="O102" s="14" t="s">
        <v>17</v>
      </c>
      <c r="P102" s="15" t="str">
        <f>IF(SUM('Control Sample Data'!D$3:D$98)&gt;10,IF(AND(ISNUMBER('Control Sample Data'!D101),'Control Sample Data'!D101&lt;$B$1,'Control Sample Data'!D101&gt;0),'Control Sample Data'!D101,$B$1),"")</f>
        <v/>
      </c>
      <c r="Q102" s="15" t="str">
        <f>IF(SUM('Control Sample Data'!E$3:E$98)&gt;10,IF(AND(ISNUMBER('Control Sample Data'!E101),'Control Sample Data'!E101&lt;$B$1,'Control Sample Data'!E101&gt;0),'Control Sample Data'!E101,$B$1),"")</f>
        <v/>
      </c>
      <c r="R102" s="15" t="str">
        <f>IF(SUM('Control Sample Data'!F$3:F$98)&gt;10,IF(AND(ISNUMBER('Control Sample Data'!F101),'Control Sample Data'!F101&lt;$B$1,'Control Sample Data'!F101&gt;0),'Control Sample Data'!F101,$B$1),"")</f>
        <v/>
      </c>
      <c r="S102" s="15" t="str">
        <f>IF(SUM('Control Sample Data'!G$3:G$98)&gt;10,IF(AND(ISNUMBER('Control Sample Data'!G101),'Control Sample Data'!G101&lt;$B$1,'Control Sample Data'!G101&gt;0),'Control Sample Data'!G101,$B$1),"")</f>
        <v/>
      </c>
      <c r="T102" s="15" t="str">
        <f>IF(SUM('Control Sample Data'!H$3:H$98)&gt;10,IF(AND(ISNUMBER('Control Sample Data'!H101),'Control Sample Data'!H101&lt;$B$1,'Control Sample Data'!H101&gt;0),'Control Sample Data'!H101,$B$1),"")</f>
        <v/>
      </c>
      <c r="U102" s="15" t="str">
        <f>IF(SUM('Control Sample Data'!I$3:I$98)&gt;10,IF(AND(ISNUMBER('Control Sample Data'!I101),'Control Sample Data'!I101&lt;$B$1,'Control Sample Data'!I101&gt;0),'Control Sample Data'!I101,$B$1),"")</f>
        <v/>
      </c>
      <c r="V102" s="15" t="str">
        <f>IF(SUM('Control Sample Data'!J$3:J$98)&gt;10,IF(AND(ISNUMBER('Control Sample Data'!J101),'Control Sample Data'!J101&lt;$B$1,'Control Sample Data'!J101&gt;0),'Control Sample Data'!J101,$B$1),"")</f>
        <v/>
      </c>
      <c r="W102" s="15" t="str">
        <f>IF(SUM('Control Sample Data'!K$3:K$98)&gt;10,IF(AND(ISNUMBER('Control Sample Data'!K101),'Control Sample Data'!K101&lt;$B$1,'Control Sample Data'!K101&gt;0),'Control Sample Data'!K101,$B$1),"")</f>
        <v/>
      </c>
      <c r="X102" s="15" t="str">
        <f>IF(SUM('Control Sample Data'!L$3:L$98)&gt;10,IF(AND(ISNUMBER('Control Sample Data'!L101),'Control Sample Data'!L101&lt;$B$1,'Control Sample Data'!L101&gt;0),'Control Sample Data'!L101,$B$1),"")</f>
        <v/>
      </c>
      <c r="Y102" s="39" t="str">
        <f>IF(SUM('Control Sample Data'!M$3:M$98)&gt;10,IF(AND(ISNUMBER('Control Sample Data'!M101),'Control Sample Data'!M101&lt;$B$1,'Control Sample Data'!M101&gt;0),'Control Sample Data'!M101,$B$1),"")</f>
        <v/>
      </c>
      <c r="Z102" s="36" t="str">
        <f>IF(ISERROR(VLOOKUP('Choose Housekeeping Genes'!$C5,Calculations!$C$100:$M$195,2,0)),"",VLOOKUP('Choose Housekeeping Genes'!$C5,Calculations!$C$100:$M$195,2,0))</f>
        <v/>
      </c>
      <c r="AA102" s="36" t="str">
        <f>IF(ISERROR(VLOOKUP('Choose Housekeeping Genes'!$C5,Calculations!$C$100:$M$195,3,0)),"",VLOOKUP('Choose Housekeeping Genes'!$C5,Calculations!$C$100:$M$195,3,0))</f>
        <v/>
      </c>
      <c r="AB102" s="36" t="str">
        <f>IF(ISERROR(VLOOKUP('Choose Housekeeping Genes'!$C5,Calculations!$C$100:$M$195,4,0)),"",VLOOKUP('Choose Housekeeping Genes'!$C5,Calculations!$C$100:$M$195,4,0))</f>
        <v/>
      </c>
      <c r="AC102" s="36" t="str">
        <f>IF(ISERROR(VLOOKUP('Choose Housekeeping Genes'!$C5,Calculations!$C$100:$M$195,5,0)),"",VLOOKUP('Choose Housekeeping Genes'!$C5,Calculations!$C$100:$M$195,5,0))</f>
        <v/>
      </c>
      <c r="AD102" s="36" t="str">
        <f>IF(ISERROR(VLOOKUP('Choose Housekeeping Genes'!$C5,Calculations!$C$100:$M$195,6,0)),"",VLOOKUP('Choose Housekeeping Genes'!$C5,Calculations!$C$100:$M$195,6,0))</f>
        <v/>
      </c>
      <c r="AE102" s="36" t="str">
        <f>IF(ISERROR(VLOOKUP('Choose Housekeeping Genes'!$C5,Calculations!$C$100:$M$195,7,0)),"",VLOOKUP('Choose Housekeeping Genes'!$C5,Calculations!$C$100:$M$195,7,0))</f>
        <v/>
      </c>
      <c r="AF102" s="36" t="str">
        <f>IF(ISERROR(VLOOKUP('Choose Housekeeping Genes'!$C5,Calculations!$C$100:$M$195,8,0)),"",VLOOKUP('Choose Housekeeping Genes'!$C5,Calculations!$C$100:$M$195,8,0))</f>
        <v/>
      </c>
      <c r="AG102" s="36" t="str">
        <f>IF(ISERROR(VLOOKUP('Choose Housekeeping Genes'!$C5,Calculations!$C$100:$M$195,9,0)),"",VLOOKUP('Choose Housekeeping Genes'!$C5,Calculations!$C$100:$M$195,9,0))</f>
        <v/>
      </c>
      <c r="AH102" s="36" t="str">
        <f>IF(ISERROR(VLOOKUP('Choose Housekeeping Genes'!$C5,Calculations!$C$100:$M$195,10,0)),"",VLOOKUP('Choose Housekeeping Genes'!$C5,Calculations!$C$100:$M$195,10,0))</f>
        <v/>
      </c>
      <c r="AI102" s="36" t="str">
        <f>IF(ISERROR(VLOOKUP('Choose Housekeeping Genes'!$C5,Calculations!$C$100:$M$195,11,0)),"",VLOOKUP('Choose Housekeeping Genes'!$C5,Calculations!$C$100:$M$195,11,0))</f>
        <v/>
      </c>
      <c r="AJ102" s="36" t="str">
        <f>IF(ISERROR(VLOOKUP('Choose Housekeeping Genes'!$C5,Calculations!$C$100:$Y$195,14,0)),"",VLOOKUP('Choose Housekeeping Genes'!$C5,Calculations!$C$100:$Y$195,14,0))</f>
        <v/>
      </c>
      <c r="AK102" s="36" t="str">
        <f>IF(ISERROR(VLOOKUP('Choose Housekeeping Genes'!$C5,Calculations!$C$100:$Y$195,15,0)),"",VLOOKUP('Choose Housekeeping Genes'!$C5,Calculations!$C$100:$Y$195,15,0))</f>
        <v/>
      </c>
      <c r="AL102" s="36" t="str">
        <f>IF(ISERROR(VLOOKUP('Choose Housekeeping Genes'!$C5,Calculations!$C$100:$Y$195,16,0)),"",VLOOKUP('Choose Housekeeping Genes'!$C5,Calculations!$C$100:$Y$195,16,0))</f>
        <v/>
      </c>
      <c r="AM102" s="36" t="str">
        <f>IF(ISERROR(VLOOKUP('Choose Housekeeping Genes'!$C5,Calculations!$C$100:$Y$195,17,0)),"",VLOOKUP('Choose Housekeeping Genes'!$C5,Calculations!$C$100:$Y$195,17,0))</f>
        <v/>
      </c>
      <c r="AN102" s="36" t="str">
        <f>IF(ISERROR(VLOOKUP('Choose Housekeeping Genes'!$C5,Calculations!$C$100:$Y$195,18,0)),"",VLOOKUP('Choose Housekeeping Genes'!$C5,Calculations!$C$100:$Y$195,18,0))</f>
        <v/>
      </c>
      <c r="AO102" s="36" t="str">
        <f>IF(ISERROR(VLOOKUP('Choose Housekeeping Genes'!$C5,Calculations!$C$100:$Y$195,19,0)),"",VLOOKUP('Choose Housekeeping Genes'!$C5,Calculations!$C$100:$Y$195,19,0))</f>
        <v/>
      </c>
      <c r="AP102" s="36" t="str">
        <f>IF(ISERROR(VLOOKUP('Choose Housekeeping Genes'!$C5,Calculations!$C$100:$Y$195,20,0)),"",VLOOKUP('Choose Housekeeping Genes'!$C5,Calculations!$C$100:$Y$195,20,0))</f>
        <v/>
      </c>
      <c r="AQ102" s="36" t="str">
        <f>IF(ISERROR(VLOOKUP('Choose Housekeeping Genes'!$C5,Calculations!$C$100:$Y$195,21,0)),"",VLOOKUP('Choose Housekeeping Genes'!$C5,Calculations!$C$100:$Y$195,21,0))</f>
        <v/>
      </c>
      <c r="AR102" s="36" t="str">
        <f>IF(ISERROR(VLOOKUP('Choose Housekeeping Genes'!$C5,Calculations!$C$100:$Y$195,22,0)),"",VLOOKUP('Choose Housekeeping Genes'!$C5,Calculations!$C$100:$Y$195,22,0))</f>
        <v/>
      </c>
      <c r="AS102" s="36" t="str">
        <f>IF(ISERROR(VLOOKUP('Choose Housekeeping Genes'!$C5,Calculations!$C$100:$Y$195,23,0)),"",VLOOKUP('Choose Housekeeping Genes'!$C5,Calculations!$C$100:$Y$195,23,0))</f>
        <v/>
      </c>
      <c r="AT102" s="34" t="str">
        <f t="shared" si="106"/>
        <v/>
      </c>
      <c r="AU102" s="34" t="str">
        <f t="shared" si="107"/>
        <v/>
      </c>
      <c r="AV102" s="34" t="str">
        <f t="shared" si="108"/>
        <v/>
      </c>
      <c r="AW102" s="34" t="str">
        <f t="shared" si="109"/>
        <v/>
      </c>
      <c r="AX102" s="34" t="str">
        <f t="shared" si="110"/>
        <v/>
      </c>
      <c r="AY102" s="34" t="str">
        <f t="shared" si="111"/>
        <v/>
      </c>
      <c r="AZ102" s="34" t="str">
        <f t="shared" si="112"/>
        <v/>
      </c>
      <c r="BA102" s="34" t="str">
        <f t="shared" si="113"/>
        <v/>
      </c>
      <c r="BB102" s="34" t="str">
        <f t="shared" si="114"/>
        <v/>
      </c>
      <c r="BC102" s="34" t="str">
        <f t="shared" si="115"/>
        <v/>
      </c>
      <c r="BD102" s="34" t="str">
        <f t="shared" si="117"/>
        <v/>
      </c>
      <c r="BE102" s="34" t="str">
        <f t="shared" si="118"/>
        <v/>
      </c>
      <c r="BF102" s="34" t="str">
        <f t="shared" si="119"/>
        <v/>
      </c>
      <c r="BG102" s="34" t="str">
        <f t="shared" si="120"/>
        <v/>
      </c>
      <c r="BH102" s="34" t="str">
        <f t="shared" si="121"/>
        <v/>
      </c>
      <c r="BI102" s="34" t="str">
        <f t="shared" si="122"/>
        <v/>
      </c>
      <c r="BJ102" s="34" t="str">
        <f t="shared" si="123"/>
        <v/>
      </c>
      <c r="BK102" s="34" t="str">
        <f t="shared" si="124"/>
        <v/>
      </c>
      <c r="BL102" s="34" t="str">
        <f t="shared" si="125"/>
        <v/>
      </c>
      <c r="BM102" s="34" t="str">
        <f t="shared" si="126"/>
        <v/>
      </c>
      <c r="BN102" s="36" t="e">
        <f t="shared" si="127"/>
        <v>#DIV/0!</v>
      </c>
      <c r="BO102" s="36" t="e">
        <f t="shared" si="128"/>
        <v>#DIV/0!</v>
      </c>
      <c r="BP102" s="37" t="str">
        <f t="shared" si="86"/>
        <v/>
      </c>
      <c r="BQ102" s="37" t="str">
        <f t="shared" si="87"/>
        <v/>
      </c>
      <c r="BR102" s="37" t="str">
        <f t="shared" si="88"/>
        <v/>
      </c>
      <c r="BS102" s="37" t="str">
        <f t="shared" si="89"/>
        <v/>
      </c>
      <c r="BT102" s="37" t="str">
        <f t="shared" si="90"/>
        <v/>
      </c>
      <c r="BU102" s="37" t="str">
        <f t="shared" si="91"/>
        <v/>
      </c>
      <c r="BV102" s="37" t="str">
        <f t="shared" si="92"/>
        <v/>
      </c>
      <c r="BW102" s="37" t="str">
        <f t="shared" si="93"/>
        <v/>
      </c>
      <c r="BX102" s="37" t="str">
        <f t="shared" si="94"/>
        <v/>
      </c>
      <c r="BY102" s="37" t="str">
        <f t="shared" si="95"/>
        <v/>
      </c>
      <c r="BZ102" s="37" t="str">
        <f t="shared" si="96"/>
        <v/>
      </c>
      <c r="CA102" s="37" t="str">
        <f t="shared" si="97"/>
        <v/>
      </c>
      <c r="CB102" s="37" t="str">
        <f t="shared" si="98"/>
        <v/>
      </c>
      <c r="CC102" s="37" t="str">
        <f t="shared" si="99"/>
        <v/>
      </c>
      <c r="CD102" s="37" t="str">
        <f t="shared" si="100"/>
        <v/>
      </c>
      <c r="CE102" s="37" t="str">
        <f t="shared" si="101"/>
        <v/>
      </c>
      <c r="CF102" s="37" t="str">
        <f t="shared" si="102"/>
        <v/>
      </c>
      <c r="CG102" s="37" t="str">
        <f t="shared" si="103"/>
        <v/>
      </c>
      <c r="CH102" s="37" t="str">
        <f t="shared" si="104"/>
        <v/>
      </c>
      <c r="CI102" s="37" t="str">
        <f t="shared" si="105"/>
        <v/>
      </c>
    </row>
    <row r="103" spans="1:87" ht="12.75">
      <c r="A103" s="16"/>
      <c r="B103" s="14" t="str">
        <f>'Gene Table'!D102</f>
        <v>MIMAT0000432</v>
      </c>
      <c r="C103" s="14" t="s">
        <v>21</v>
      </c>
      <c r="D103" s="15" t="str">
        <f>IF(SUM('Test Sample Data'!D$3:D$98)&gt;10,IF(AND(ISNUMBER('Test Sample Data'!D102),'Test Sample Data'!D102&lt;$B$1,'Test Sample Data'!D102&gt;0),'Test Sample Data'!D102,$B$1),"")</f>
        <v/>
      </c>
      <c r="E103" s="15" t="str">
        <f>IF(SUM('Test Sample Data'!E$3:E$98)&gt;10,IF(AND(ISNUMBER('Test Sample Data'!E102),'Test Sample Data'!E102&lt;$B$1,'Test Sample Data'!E102&gt;0),'Test Sample Data'!E102,$B$1),"")</f>
        <v/>
      </c>
      <c r="F103" s="15" t="str">
        <f>IF(SUM('Test Sample Data'!F$3:F$98)&gt;10,IF(AND(ISNUMBER('Test Sample Data'!F102),'Test Sample Data'!F102&lt;$B$1,'Test Sample Data'!F102&gt;0),'Test Sample Data'!F102,$B$1),"")</f>
        <v/>
      </c>
      <c r="G103" s="15" t="str">
        <f>IF(SUM('Test Sample Data'!G$3:G$98)&gt;10,IF(AND(ISNUMBER('Test Sample Data'!G102),'Test Sample Data'!G102&lt;$B$1,'Test Sample Data'!G102&gt;0),'Test Sample Data'!G102,$B$1),"")</f>
        <v/>
      </c>
      <c r="H103" s="15" t="str">
        <f>IF(SUM('Test Sample Data'!H$3:H$98)&gt;10,IF(AND(ISNUMBER('Test Sample Data'!H102),'Test Sample Data'!H102&lt;$B$1,'Test Sample Data'!H102&gt;0),'Test Sample Data'!H102,$B$1),"")</f>
        <v/>
      </c>
      <c r="I103" s="15" t="str">
        <f>IF(SUM('Test Sample Data'!I$3:I$98)&gt;10,IF(AND(ISNUMBER('Test Sample Data'!I102),'Test Sample Data'!I102&lt;$B$1,'Test Sample Data'!I102&gt;0),'Test Sample Data'!I102,$B$1),"")</f>
        <v/>
      </c>
      <c r="J103" s="15" t="str">
        <f>IF(SUM('Test Sample Data'!J$3:J$98)&gt;10,IF(AND(ISNUMBER('Test Sample Data'!J102),'Test Sample Data'!J102&lt;$B$1,'Test Sample Data'!J102&gt;0),'Test Sample Data'!J102,$B$1),"")</f>
        <v/>
      </c>
      <c r="K103" s="15" t="str">
        <f>IF(SUM('Test Sample Data'!K$3:K$98)&gt;10,IF(AND(ISNUMBER('Test Sample Data'!K102),'Test Sample Data'!K102&lt;$B$1,'Test Sample Data'!K102&gt;0),'Test Sample Data'!K102,$B$1),"")</f>
        <v/>
      </c>
      <c r="L103" s="15" t="str">
        <f>IF(SUM('Test Sample Data'!L$3:L$98)&gt;10,IF(AND(ISNUMBER('Test Sample Data'!L102),'Test Sample Data'!L102&lt;$B$1,'Test Sample Data'!L102&gt;0),'Test Sample Data'!L102,$B$1),"")</f>
        <v/>
      </c>
      <c r="M103" s="15" t="str">
        <f>IF(SUM('Test Sample Data'!M$3:M$98)&gt;10,IF(AND(ISNUMBER('Test Sample Data'!M102),'Test Sample Data'!M102&lt;$B$1,'Test Sample Data'!M102&gt;0),'Test Sample Data'!M102,$B$1),"")</f>
        <v/>
      </c>
      <c r="N103" s="15" t="str">
        <f>'Gene Table'!D102</f>
        <v>MIMAT0000432</v>
      </c>
      <c r="O103" s="14" t="s">
        <v>21</v>
      </c>
      <c r="P103" s="15" t="str">
        <f>IF(SUM('Control Sample Data'!D$3:D$98)&gt;10,IF(AND(ISNUMBER('Control Sample Data'!D102),'Control Sample Data'!D102&lt;$B$1,'Control Sample Data'!D102&gt;0),'Control Sample Data'!D102,$B$1),"")</f>
        <v/>
      </c>
      <c r="Q103" s="15" t="str">
        <f>IF(SUM('Control Sample Data'!E$3:E$98)&gt;10,IF(AND(ISNUMBER('Control Sample Data'!E102),'Control Sample Data'!E102&lt;$B$1,'Control Sample Data'!E102&gt;0),'Control Sample Data'!E102,$B$1),"")</f>
        <v/>
      </c>
      <c r="R103" s="15" t="str">
        <f>IF(SUM('Control Sample Data'!F$3:F$98)&gt;10,IF(AND(ISNUMBER('Control Sample Data'!F102),'Control Sample Data'!F102&lt;$B$1,'Control Sample Data'!F102&gt;0),'Control Sample Data'!F102,$B$1),"")</f>
        <v/>
      </c>
      <c r="S103" s="15" t="str">
        <f>IF(SUM('Control Sample Data'!G$3:G$98)&gt;10,IF(AND(ISNUMBER('Control Sample Data'!G102),'Control Sample Data'!G102&lt;$B$1,'Control Sample Data'!G102&gt;0),'Control Sample Data'!G102,$B$1),"")</f>
        <v/>
      </c>
      <c r="T103" s="15" t="str">
        <f>IF(SUM('Control Sample Data'!H$3:H$98)&gt;10,IF(AND(ISNUMBER('Control Sample Data'!H102),'Control Sample Data'!H102&lt;$B$1,'Control Sample Data'!H102&gt;0),'Control Sample Data'!H102,$B$1),"")</f>
        <v/>
      </c>
      <c r="U103" s="15" t="str">
        <f>IF(SUM('Control Sample Data'!I$3:I$98)&gt;10,IF(AND(ISNUMBER('Control Sample Data'!I102),'Control Sample Data'!I102&lt;$B$1,'Control Sample Data'!I102&gt;0),'Control Sample Data'!I102,$B$1),"")</f>
        <v/>
      </c>
      <c r="V103" s="15" t="str">
        <f>IF(SUM('Control Sample Data'!J$3:J$98)&gt;10,IF(AND(ISNUMBER('Control Sample Data'!J102),'Control Sample Data'!J102&lt;$B$1,'Control Sample Data'!J102&gt;0),'Control Sample Data'!J102,$B$1),"")</f>
        <v/>
      </c>
      <c r="W103" s="15" t="str">
        <f>IF(SUM('Control Sample Data'!K$3:K$98)&gt;10,IF(AND(ISNUMBER('Control Sample Data'!K102),'Control Sample Data'!K102&lt;$B$1,'Control Sample Data'!K102&gt;0),'Control Sample Data'!K102,$B$1),"")</f>
        <v/>
      </c>
      <c r="X103" s="15" t="str">
        <f>IF(SUM('Control Sample Data'!L$3:L$98)&gt;10,IF(AND(ISNUMBER('Control Sample Data'!L102),'Control Sample Data'!L102&lt;$B$1,'Control Sample Data'!L102&gt;0),'Control Sample Data'!L102,$B$1),"")</f>
        <v/>
      </c>
      <c r="Y103" s="39" t="str">
        <f>IF(SUM('Control Sample Data'!M$3:M$98)&gt;10,IF(AND(ISNUMBER('Control Sample Data'!M102),'Control Sample Data'!M102&lt;$B$1,'Control Sample Data'!M102&gt;0),'Control Sample Data'!M102,$B$1),"")</f>
        <v/>
      </c>
      <c r="Z103" s="36" t="str">
        <f>IF(ISERROR(VLOOKUP('Choose Housekeeping Genes'!$C6,Calculations!$C$100:$M$195,2,0)),"",VLOOKUP('Choose Housekeeping Genes'!$C6,Calculations!$C$100:$M$195,2,0))</f>
        <v/>
      </c>
      <c r="AA103" s="36" t="str">
        <f>IF(ISERROR(VLOOKUP('Choose Housekeeping Genes'!$C6,Calculations!$C$100:$M$195,3,0)),"",VLOOKUP('Choose Housekeeping Genes'!$C6,Calculations!$C$100:$M$195,3,0))</f>
        <v/>
      </c>
      <c r="AB103" s="36" t="str">
        <f>IF(ISERROR(VLOOKUP('Choose Housekeeping Genes'!$C6,Calculations!$C$100:$M$195,4,0)),"",VLOOKUP('Choose Housekeeping Genes'!$C6,Calculations!$C$100:$M$195,4,0))</f>
        <v/>
      </c>
      <c r="AC103" s="36" t="str">
        <f>IF(ISERROR(VLOOKUP('Choose Housekeeping Genes'!$C6,Calculations!$C$100:$M$195,5,0)),"",VLOOKUP('Choose Housekeeping Genes'!$C6,Calculations!$C$100:$M$195,5,0))</f>
        <v/>
      </c>
      <c r="AD103" s="36" t="str">
        <f>IF(ISERROR(VLOOKUP('Choose Housekeeping Genes'!$C6,Calculations!$C$100:$M$195,6,0)),"",VLOOKUP('Choose Housekeeping Genes'!$C6,Calculations!$C$100:$M$195,6,0))</f>
        <v/>
      </c>
      <c r="AE103" s="36" t="str">
        <f>IF(ISERROR(VLOOKUP('Choose Housekeeping Genes'!$C6,Calculations!$C$100:$M$195,7,0)),"",VLOOKUP('Choose Housekeeping Genes'!$C6,Calculations!$C$100:$M$195,7,0))</f>
        <v/>
      </c>
      <c r="AF103" s="36" t="str">
        <f>IF(ISERROR(VLOOKUP('Choose Housekeeping Genes'!$C6,Calculations!$C$100:$M$195,8,0)),"",VLOOKUP('Choose Housekeeping Genes'!$C6,Calculations!$C$100:$M$195,8,0))</f>
        <v/>
      </c>
      <c r="AG103" s="36" t="str">
        <f>IF(ISERROR(VLOOKUP('Choose Housekeeping Genes'!$C6,Calculations!$C$100:$M$195,9,0)),"",VLOOKUP('Choose Housekeeping Genes'!$C6,Calculations!$C$100:$M$195,9,0))</f>
        <v/>
      </c>
      <c r="AH103" s="36" t="str">
        <f>IF(ISERROR(VLOOKUP('Choose Housekeeping Genes'!$C6,Calculations!$C$100:$M$195,10,0)),"",VLOOKUP('Choose Housekeeping Genes'!$C6,Calculations!$C$100:$M$195,10,0))</f>
        <v/>
      </c>
      <c r="AI103" s="36" t="str">
        <f>IF(ISERROR(VLOOKUP('Choose Housekeeping Genes'!$C6,Calculations!$C$100:$M$195,11,0)),"",VLOOKUP('Choose Housekeeping Genes'!$C6,Calculations!$C$100:$M$195,11,0))</f>
        <v/>
      </c>
      <c r="AJ103" s="36" t="str">
        <f>IF(ISERROR(VLOOKUP('Choose Housekeeping Genes'!$C6,Calculations!$C$100:$Y$195,14,0)),"",VLOOKUP('Choose Housekeeping Genes'!$C6,Calculations!$C$100:$Y$195,14,0))</f>
        <v/>
      </c>
      <c r="AK103" s="36" t="str">
        <f>IF(ISERROR(VLOOKUP('Choose Housekeeping Genes'!$C6,Calculations!$C$100:$Y$195,15,0)),"",VLOOKUP('Choose Housekeeping Genes'!$C6,Calculations!$C$100:$Y$195,15,0))</f>
        <v/>
      </c>
      <c r="AL103" s="36" t="str">
        <f>IF(ISERROR(VLOOKUP('Choose Housekeeping Genes'!$C6,Calculations!$C$100:$Y$195,16,0)),"",VLOOKUP('Choose Housekeeping Genes'!$C6,Calculations!$C$100:$Y$195,16,0))</f>
        <v/>
      </c>
      <c r="AM103" s="36" t="str">
        <f>IF(ISERROR(VLOOKUP('Choose Housekeeping Genes'!$C6,Calculations!$C$100:$Y$195,17,0)),"",VLOOKUP('Choose Housekeeping Genes'!$C6,Calculations!$C$100:$Y$195,17,0))</f>
        <v/>
      </c>
      <c r="AN103" s="36" t="str">
        <f>IF(ISERROR(VLOOKUP('Choose Housekeeping Genes'!$C6,Calculations!$C$100:$Y$195,18,0)),"",VLOOKUP('Choose Housekeeping Genes'!$C6,Calculations!$C$100:$Y$195,18,0))</f>
        <v/>
      </c>
      <c r="AO103" s="36" t="str">
        <f>IF(ISERROR(VLOOKUP('Choose Housekeeping Genes'!$C6,Calculations!$C$100:$Y$195,19,0)),"",VLOOKUP('Choose Housekeeping Genes'!$C6,Calculations!$C$100:$Y$195,19,0))</f>
        <v/>
      </c>
      <c r="AP103" s="36" t="str">
        <f>IF(ISERROR(VLOOKUP('Choose Housekeeping Genes'!$C6,Calculations!$C$100:$Y$195,20,0)),"",VLOOKUP('Choose Housekeeping Genes'!$C6,Calculations!$C$100:$Y$195,20,0))</f>
        <v/>
      </c>
      <c r="AQ103" s="36" t="str">
        <f>IF(ISERROR(VLOOKUP('Choose Housekeeping Genes'!$C6,Calculations!$C$100:$Y$195,21,0)),"",VLOOKUP('Choose Housekeeping Genes'!$C6,Calculations!$C$100:$Y$195,21,0))</f>
        <v/>
      </c>
      <c r="AR103" s="36" t="str">
        <f>IF(ISERROR(VLOOKUP('Choose Housekeeping Genes'!$C6,Calculations!$C$100:$Y$195,22,0)),"",VLOOKUP('Choose Housekeeping Genes'!$C6,Calculations!$C$100:$Y$195,22,0))</f>
        <v/>
      </c>
      <c r="AS103" s="36" t="str">
        <f>IF(ISERROR(VLOOKUP('Choose Housekeeping Genes'!$C6,Calculations!$C$100:$Y$195,23,0)),"",VLOOKUP('Choose Housekeeping Genes'!$C6,Calculations!$C$100:$Y$195,23,0))</f>
        <v/>
      </c>
      <c r="AT103" s="34" t="str">
        <f t="shared" si="106"/>
        <v/>
      </c>
      <c r="AU103" s="34" t="str">
        <f t="shared" si="107"/>
        <v/>
      </c>
      <c r="AV103" s="34" t="str">
        <f t="shared" si="108"/>
        <v/>
      </c>
      <c r="AW103" s="34" t="str">
        <f t="shared" si="109"/>
        <v/>
      </c>
      <c r="AX103" s="34" t="str">
        <f t="shared" si="110"/>
        <v/>
      </c>
      <c r="AY103" s="34" t="str">
        <f t="shared" si="111"/>
        <v/>
      </c>
      <c r="AZ103" s="34" t="str">
        <f t="shared" si="112"/>
        <v/>
      </c>
      <c r="BA103" s="34" t="str">
        <f t="shared" si="113"/>
        <v/>
      </c>
      <c r="BB103" s="34" t="str">
        <f t="shared" si="114"/>
        <v/>
      </c>
      <c r="BC103" s="34" t="str">
        <f t="shared" si="115"/>
        <v/>
      </c>
      <c r="BD103" s="34" t="str">
        <f t="shared" si="117"/>
        <v/>
      </c>
      <c r="BE103" s="34" t="str">
        <f t="shared" si="118"/>
        <v/>
      </c>
      <c r="BF103" s="34" t="str">
        <f t="shared" si="119"/>
        <v/>
      </c>
      <c r="BG103" s="34" t="str">
        <f t="shared" si="120"/>
        <v/>
      </c>
      <c r="BH103" s="34" t="str">
        <f t="shared" si="121"/>
        <v/>
      </c>
      <c r="BI103" s="34" t="str">
        <f t="shared" si="122"/>
        <v/>
      </c>
      <c r="BJ103" s="34" t="str">
        <f t="shared" si="123"/>
        <v/>
      </c>
      <c r="BK103" s="34" t="str">
        <f t="shared" si="124"/>
        <v/>
      </c>
      <c r="BL103" s="34" t="str">
        <f t="shared" si="125"/>
        <v/>
      </c>
      <c r="BM103" s="34" t="str">
        <f t="shared" si="126"/>
        <v/>
      </c>
      <c r="BN103" s="36" t="e">
        <f t="shared" si="127"/>
        <v>#DIV/0!</v>
      </c>
      <c r="BO103" s="36" t="e">
        <f t="shared" si="128"/>
        <v>#DIV/0!</v>
      </c>
      <c r="BP103" s="37" t="str">
        <f t="shared" si="86"/>
        <v/>
      </c>
      <c r="BQ103" s="37" t="str">
        <f t="shared" si="87"/>
        <v/>
      </c>
      <c r="BR103" s="37" t="str">
        <f t="shared" si="88"/>
        <v/>
      </c>
      <c r="BS103" s="37" t="str">
        <f t="shared" si="89"/>
        <v/>
      </c>
      <c r="BT103" s="37" t="str">
        <f t="shared" si="90"/>
        <v/>
      </c>
      <c r="BU103" s="37" t="str">
        <f t="shared" si="91"/>
        <v/>
      </c>
      <c r="BV103" s="37" t="str">
        <f t="shared" si="92"/>
        <v/>
      </c>
      <c r="BW103" s="37" t="str">
        <f t="shared" si="93"/>
        <v/>
      </c>
      <c r="BX103" s="37" t="str">
        <f t="shared" si="94"/>
        <v/>
      </c>
      <c r="BY103" s="37" t="str">
        <f t="shared" si="95"/>
        <v/>
      </c>
      <c r="BZ103" s="37" t="str">
        <f t="shared" si="96"/>
        <v/>
      </c>
      <c r="CA103" s="37" t="str">
        <f t="shared" si="97"/>
        <v/>
      </c>
      <c r="CB103" s="37" t="str">
        <f t="shared" si="98"/>
        <v/>
      </c>
      <c r="CC103" s="37" t="str">
        <f t="shared" si="99"/>
        <v/>
      </c>
      <c r="CD103" s="37" t="str">
        <f t="shared" si="100"/>
        <v/>
      </c>
      <c r="CE103" s="37" t="str">
        <f t="shared" si="101"/>
        <v/>
      </c>
      <c r="CF103" s="37" t="str">
        <f t="shared" si="102"/>
        <v/>
      </c>
      <c r="CG103" s="37" t="str">
        <f t="shared" si="103"/>
        <v/>
      </c>
      <c r="CH103" s="37" t="str">
        <f t="shared" si="104"/>
        <v/>
      </c>
      <c r="CI103" s="37" t="str">
        <f t="shared" si="105"/>
        <v/>
      </c>
    </row>
    <row r="104" spans="1:87" ht="12.75">
      <c r="A104" s="16"/>
      <c r="B104" s="14" t="str">
        <f>'Gene Table'!D103</f>
        <v>MIMAT0000075</v>
      </c>
      <c r="C104" s="14" t="s">
        <v>25</v>
      </c>
      <c r="D104" s="15" t="str">
        <f>IF(SUM('Test Sample Data'!D$3:D$98)&gt;10,IF(AND(ISNUMBER('Test Sample Data'!D103),'Test Sample Data'!D103&lt;$B$1,'Test Sample Data'!D103&gt;0),'Test Sample Data'!D103,$B$1),"")</f>
        <v/>
      </c>
      <c r="E104" s="15" t="str">
        <f>IF(SUM('Test Sample Data'!E$3:E$98)&gt;10,IF(AND(ISNUMBER('Test Sample Data'!E103),'Test Sample Data'!E103&lt;$B$1,'Test Sample Data'!E103&gt;0),'Test Sample Data'!E103,$B$1),"")</f>
        <v/>
      </c>
      <c r="F104" s="15" t="str">
        <f>IF(SUM('Test Sample Data'!F$3:F$98)&gt;10,IF(AND(ISNUMBER('Test Sample Data'!F103),'Test Sample Data'!F103&lt;$B$1,'Test Sample Data'!F103&gt;0),'Test Sample Data'!F103,$B$1),"")</f>
        <v/>
      </c>
      <c r="G104" s="15" t="str">
        <f>IF(SUM('Test Sample Data'!G$3:G$98)&gt;10,IF(AND(ISNUMBER('Test Sample Data'!G103),'Test Sample Data'!G103&lt;$B$1,'Test Sample Data'!G103&gt;0),'Test Sample Data'!G103,$B$1),"")</f>
        <v/>
      </c>
      <c r="H104" s="15" t="str">
        <f>IF(SUM('Test Sample Data'!H$3:H$98)&gt;10,IF(AND(ISNUMBER('Test Sample Data'!H103),'Test Sample Data'!H103&lt;$B$1,'Test Sample Data'!H103&gt;0),'Test Sample Data'!H103,$B$1),"")</f>
        <v/>
      </c>
      <c r="I104" s="15" t="str">
        <f>IF(SUM('Test Sample Data'!I$3:I$98)&gt;10,IF(AND(ISNUMBER('Test Sample Data'!I103),'Test Sample Data'!I103&lt;$B$1,'Test Sample Data'!I103&gt;0),'Test Sample Data'!I103,$B$1),"")</f>
        <v/>
      </c>
      <c r="J104" s="15" t="str">
        <f>IF(SUM('Test Sample Data'!J$3:J$98)&gt;10,IF(AND(ISNUMBER('Test Sample Data'!J103),'Test Sample Data'!J103&lt;$B$1,'Test Sample Data'!J103&gt;0),'Test Sample Data'!J103,$B$1),"")</f>
        <v/>
      </c>
      <c r="K104" s="15" t="str">
        <f>IF(SUM('Test Sample Data'!K$3:K$98)&gt;10,IF(AND(ISNUMBER('Test Sample Data'!K103),'Test Sample Data'!K103&lt;$B$1,'Test Sample Data'!K103&gt;0),'Test Sample Data'!K103,$B$1),"")</f>
        <v/>
      </c>
      <c r="L104" s="15" t="str">
        <f>IF(SUM('Test Sample Data'!L$3:L$98)&gt;10,IF(AND(ISNUMBER('Test Sample Data'!L103),'Test Sample Data'!L103&lt;$B$1,'Test Sample Data'!L103&gt;0),'Test Sample Data'!L103,$B$1),"")</f>
        <v/>
      </c>
      <c r="M104" s="15" t="str">
        <f>IF(SUM('Test Sample Data'!M$3:M$98)&gt;10,IF(AND(ISNUMBER('Test Sample Data'!M103),'Test Sample Data'!M103&lt;$B$1,'Test Sample Data'!M103&gt;0),'Test Sample Data'!M103,$B$1),"")</f>
        <v/>
      </c>
      <c r="N104" s="15" t="str">
        <f>'Gene Table'!D103</f>
        <v>MIMAT0000075</v>
      </c>
      <c r="O104" s="14" t="s">
        <v>25</v>
      </c>
      <c r="P104" s="15" t="str">
        <f>IF(SUM('Control Sample Data'!D$3:D$98)&gt;10,IF(AND(ISNUMBER('Control Sample Data'!D103),'Control Sample Data'!D103&lt;$B$1,'Control Sample Data'!D103&gt;0),'Control Sample Data'!D103,$B$1),"")</f>
        <v/>
      </c>
      <c r="Q104" s="15" t="str">
        <f>IF(SUM('Control Sample Data'!E$3:E$98)&gt;10,IF(AND(ISNUMBER('Control Sample Data'!E103),'Control Sample Data'!E103&lt;$B$1,'Control Sample Data'!E103&gt;0),'Control Sample Data'!E103,$B$1),"")</f>
        <v/>
      </c>
      <c r="R104" s="15" t="str">
        <f>IF(SUM('Control Sample Data'!F$3:F$98)&gt;10,IF(AND(ISNUMBER('Control Sample Data'!F103),'Control Sample Data'!F103&lt;$B$1,'Control Sample Data'!F103&gt;0),'Control Sample Data'!F103,$B$1),"")</f>
        <v/>
      </c>
      <c r="S104" s="15" t="str">
        <f>IF(SUM('Control Sample Data'!G$3:G$98)&gt;10,IF(AND(ISNUMBER('Control Sample Data'!G103),'Control Sample Data'!G103&lt;$B$1,'Control Sample Data'!G103&gt;0),'Control Sample Data'!G103,$B$1),"")</f>
        <v/>
      </c>
      <c r="T104" s="15" t="str">
        <f>IF(SUM('Control Sample Data'!H$3:H$98)&gt;10,IF(AND(ISNUMBER('Control Sample Data'!H103),'Control Sample Data'!H103&lt;$B$1,'Control Sample Data'!H103&gt;0),'Control Sample Data'!H103,$B$1),"")</f>
        <v/>
      </c>
      <c r="U104" s="15" t="str">
        <f>IF(SUM('Control Sample Data'!I$3:I$98)&gt;10,IF(AND(ISNUMBER('Control Sample Data'!I103),'Control Sample Data'!I103&lt;$B$1,'Control Sample Data'!I103&gt;0),'Control Sample Data'!I103,$B$1),"")</f>
        <v/>
      </c>
      <c r="V104" s="15" t="str">
        <f>IF(SUM('Control Sample Data'!J$3:J$98)&gt;10,IF(AND(ISNUMBER('Control Sample Data'!J103),'Control Sample Data'!J103&lt;$B$1,'Control Sample Data'!J103&gt;0),'Control Sample Data'!J103,$B$1),"")</f>
        <v/>
      </c>
      <c r="W104" s="15" t="str">
        <f>IF(SUM('Control Sample Data'!K$3:K$98)&gt;10,IF(AND(ISNUMBER('Control Sample Data'!K103),'Control Sample Data'!K103&lt;$B$1,'Control Sample Data'!K103&gt;0),'Control Sample Data'!K103,$B$1),"")</f>
        <v/>
      </c>
      <c r="X104" s="15" t="str">
        <f>IF(SUM('Control Sample Data'!L$3:L$98)&gt;10,IF(AND(ISNUMBER('Control Sample Data'!L103),'Control Sample Data'!L103&lt;$B$1,'Control Sample Data'!L103&gt;0),'Control Sample Data'!L103,$B$1),"")</f>
        <v/>
      </c>
      <c r="Y104" s="39" t="str">
        <f>IF(SUM('Control Sample Data'!M$3:M$98)&gt;10,IF(AND(ISNUMBER('Control Sample Data'!M103),'Control Sample Data'!M103&lt;$B$1,'Control Sample Data'!M103&gt;0),'Control Sample Data'!M103,$B$1),"")</f>
        <v/>
      </c>
      <c r="Z104" s="36" t="str">
        <f>IF(ISERROR(VLOOKUP('Choose Housekeeping Genes'!$C7,Calculations!$C$100:$M$195,2,0)),"",VLOOKUP('Choose Housekeeping Genes'!$C7,Calculations!$C$100:$M$195,2,0))</f>
        <v/>
      </c>
      <c r="AA104" s="36" t="str">
        <f>IF(ISERROR(VLOOKUP('Choose Housekeeping Genes'!$C7,Calculations!$C$100:$M$195,3,0)),"",VLOOKUP('Choose Housekeeping Genes'!$C7,Calculations!$C$100:$M$195,3,0))</f>
        <v/>
      </c>
      <c r="AB104" s="36" t="str">
        <f>IF(ISERROR(VLOOKUP('Choose Housekeeping Genes'!$C7,Calculations!$C$100:$M$195,4,0)),"",VLOOKUP('Choose Housekeeping Genes'!$C7,Calculations!$C$100:$M$195,4,0))</f>
        <v/>
      </c>
      <c r="AC104" s="36" t="str">
        <f>IF(ISERROR(VLOOKUP('Choose Housekeeping Genes'!$C7,Calculations!$C$100:$M$195,5,0)),"",VLOOKUP('Choose Housekeeping Genes'!$C7,Calculations!$C$100:$M$195,5,0))</f>
        <v/>
      </c>
      <c r="AD104" s="36" t="str">
        <f>IF(ISERROR(VLOOKUP('Choose Housekeeping Genes'!$C7,Calculations!$C$100:$M$195,6,0)),"",VLOOKUP('Choose Housekeeping Genes'!$C7,Calculations!$C$100:$M$195,6,0))</f>
        <v/>
      </c>
      <c r="AE104" s="36" t="str">
        <f>IF(ISERROR(VLOOKUP('Choose Housekeeping Genes'!$C7,Calculations!$C$100:$M$195,7,0)),"",VLOOKUP('Choose Housekeeping Genes'!$C7,Calculations!$C$100:$M$195,7,0))</f>
        <v/>
      </c>
      <c r="AF104" s="36" t="str">
        <f>IF(ISERROR(VLOOKUP('Choose Housekeeping Genes'!$C7,Calculations!$C$100:$M$195,8,0)),"",VLOOKUP('Choose Housekeeping Genes'!$C7,Calculations!$C$100:$M$195,8,0))</f>
        <v/>
      </c>
      <c r="AG104" s="36" t="str">
        <f>IF(ISERROR(VLOOKUP('Choose Housekeeping Genes'!$C7,Calculations!$C$100:$M$195,9,0)),"",VLOOKUP('Choose Housekeeping Genes'!$C7,Calculations!$C$100:$M$195,9,0))</f>
        <v/>
      </c>
      <c r="AH104" s="36" t="str">
        <f>IF(ISERROR(VLOOKUP('Choose Housekeeping Genes'!$C7,Calculations!$C$100:$M$195,10,0)),"",VLOOKUP('Choose Housekeeping Genes'!$C7,Calculations!$C$100:$M$195,10,0))</f>
        <v/>
      </c>
      <c r="AI104" s="36" t="str">
        <f>IF(ISERROR(VLOOKUP('Choose Housekeeping Genes'!$C7,Calculations!$C$100:$M$195,11,0)),"",VLOOKUP('Choose Housekeeping Genes'!$C7,Calculations!$C$100:$M$195,11,0))</f>
        <v/>
      </c>
      <c r="AJ104" s="36" t="str">
        <f>IF(ISERROR(VLOOKUP('Choose Housekeeping Genes'!$C7,Calculations!$C$100:$Y$195,14,0)),"",VLOOKUP('Choose Housekeeping Genes'!$C7,Calculations!$C$100:$Y$195,14,0))</f>
        <v/>
      </c>
      <c r="AK104" s="36" t="str">
        <f>IF(ISERROR(VLOOKUP('Choose Housekeeping Genes'!$C7,Calculations!$C$100:$Y$195,15,0)),"",VLOOKUP('Choose Housekeeping Genes'!$C7,Calculations!$C$100:$Y$195,15,0))</f>
        <v/>
      </c>
      <c r="AL104" s="36" t="str">
        <f>IF(ISERROR(VLOOKUP('Choose Housekeeping Genes'!$C7,Calculations!$C$100:$Y$195,16,0)),"",VLOOKUP('Choose Housekeeping Genes'!$C7,Calculations!$C$100:$Y$195,16,0))</f>
        <v/>
      </c>
      <c r="AM104" s="36" t="str">
        <f>IF(ISERROR(VLOOKUP('Choose Housekeeping Genes'!$C7,Calculations!$C$100:$Y$195,17,0)),"",VLOOKUP('Choose Housekeeping Genes'!$C7,Calculations!$C$100:$Y$195,17,0))</f>
        <v/>
      </c>
      <c r="AN104" s="36" t="str">
        <f>IF(ISERROR(VLOOKUP('Choose Housekeeping Genes'!$C7,Calculations!$C$100:$Y$195,18,0)),"",VLOOKUP('Choose Housekeeping Genes'!$C7,Calculations!$C$100:$Y$195,18,0))</f>
        <v/>
      </c>
      <c r="AO104" s="36" t="str">
        <f>IF(ISERROR(VLOOKUP('Choose Housekeeping Genes'!$C7,Calculations!$C$100:$Y$195,19,0)),"",VLOOKUP('Choose Housekeeping Genes'!$C7,Calculations!$C$100:$Y$195,19,0))</f>
        <v/>
      </c>
      <c r="AP104" s="36" t="str">
        <f>IF(ISERROR(VLOOKUP('Choose Housekeeping Genes'!$C7,Calculations!$C$100:$Y$195,20,0)),"",VLOOKUP('Choose Housekeeping Genes'!$C7,Calculations!$C$100:$Y$195,20,0))</f>
        <v/>
      </c>
      <c r="AQ104" s="36" t="str">
        <f>IF(ISERROR(VLOOKUP('Choose Housekeeping Genes'!$C7,Calculations!$C$100:$Y$195,21,0)),"",VLOOKUP('Choose Housekeeping Genes'!$C7,Calculations!$C$100:$Y$195,21,0))</f>
        <v/>
      </c>
      <c r="AR104" s="36" t="str">
        <f>IF(ISERROR(VLOOKUP('Choose Housekeeping Genes'!$C7,Calculations!$C$100:$Y$195,22,0)),"",VLOOKUP('Choose Housekeeping Genes'!$C7,Calculations!$C$100:$Y$195,22,0))</f>
        <v/>
      </c>
      <c r="AS104" s="36" t="str">
        <f>IF(ISERROR(VLOOKUP('Choose Housekeeping Genes'!$C7,Calculations!$C$100:$Y$195,23,0)),"",VLOOKUP('Choose Housekeeping Genes'!$C7,Calculations!$C$100:$Y$195,23,0))</f>
        <v/>
      </c>
      <c r="AT104" s="34" t="str">
        <f t="shared" si="106"/>
        <v/>
      </c>
      <c r="AU104" s="34" t="str">
        <f t="shared" si="107"/>
        <v/>
      </c>
      <c r="AV104" s="34" t="str">
        <f t="shared" si="108"/>
        <v/>
      </c>
      <c r="AW104" s="34" t="str">
        <f t="shared" si="109"/>
        <v/>
      </c>
      <c r="AX104" s="34" t="str">
        <f t="shared" si="110"/>
        <v/>
      </c>
      <c r="AY104" s="34" t="str">
        <f t="shared" si="111"/>
        <v/>
      </c>
      <c r="AZ104" s="34" t="str">
        <f t="shared" si="112"/>
        <v/>
      </c>
      <c r="BA104" s="34" t="str">
        <f t="shared" si="113"/>
        <v/>
      </c>
      <c r="BB104" s="34" t="str">
        <f t="shared" si="114"/>
        <v/>
      </c>
      <c r="BC104" s="34" t="str">
        <f t="shared" si="115"/>
        <v/>
      </c>
      <c r="BD104" s="34" t="str">
        <f t="shared" si="117"/>
        <v/>
      </c>
      <c r="BE104" s="34" t="str">
        <f t="shared" si="118"/>
        <v/>
      </c>
      <c r="BF104" s="34" t="str">
        <f t="shared" si="119"/>
        <v/>
      </c>
      <c r="BG104" s="34" t="str">
        <f t="shared" si="120"/>
        <v/>
      </c>
      <c r="BH104" s="34" t="str">
        <f t="shared" si="121"/>
        <v/>
      </c>
      <c r="BI104" s="34" t="str">
        <f t="shared" si="122"/>
        <v/>
      </c>
      <c r="BJ104" s="34" t="str">
        <f t="shared" si="123"/>
        <v/>
      </c>
      <c r="BK104" s="34" t="str">
        <f t="shared" si="124"/>
        <v/>
      </c>
      <c r="BL104" s="34" t="str">
        <f t="shared" si="125"/>
        <v/>
      </c>
      <c r="BM104" s="34" t="str">
        <f t="shared" si="126"/>
        <v/>
      </c>
      <c r="BN104" s="36" t="e">
        <f t="shared" si="127"/>
        <v>#DIV/0!</v>
      </c>
      <c r="BO104" s="36" t="e">
        <f t="shared" si="128"/>
        <v>#DIV/0!</v>
      </c>
      <c r="BP104" s="37" t="str">
        <f t="shared" si="86"/>
        <v/>
      </c>
      <c r="BQ104" s="37" t="str">
        <f t="shared" si="87"/>
        <v/>
      </c>
      <c r="BR104" s="37" t="str">
        <f t="shared" si="88"/>
        <v/>
      </c>
      <c r="BS104" s="37" t="str">
        <f t="shared" si="89"/>
        <v/>
      </c>
      <c r="BT104" s="37" t="str">
        <f t="shared" si="90"/>
        <v/>
      </c>
      <c r="BU104" s="37" t="str">
        <f t="shared" si="91"/>
        <v/>
      </c>
      <c r="BV104" s="37" t="str">
        <f t="shared" si="92"/>
        <v/>
      </c>
      <c r="BW104" s="37" t="str">
        <f t="shared" si="93"/>
        <v/>
      </c>
      <c r="BX104" s="37" t="str">
        <f t="shared" si="94"/>
        <v/>
      </c>
      <c r="BY104" s="37" t="str">
        <f t="shared" si="95"/>
        <v/>
      </c>
      <c r="BZ104" s="37" t="str">
        <f t="shared" si="96"/>
        <v/>
      </c>
      <c r="CA104" s="37" t="str">
        <f t="shared" si="97"/>
        <v/>
      </c>
      <c r="CB104" s="37" t="str">
        <f t="shared" si="98"/>
        <v/>
      </c>
      <c r="CC104" s="37" t="str">
        <f t="shared" si="99"/>
        <v/>
      </c>
      <c r="CD104" s="37" t="str">
        <f t="shared" si="100"/>
        <v/>
      </c>
      <c r="CE104" s="37" t="str">
        <f t="shared" si="101"/>
        <v/>
      </c>
      <c r="CF104" s="37" t="str">
        <f t="shared" si="102"/>
        <v/>
      </c>
      <c r="CG104" s="37" t="str">
        <f t="shared" si="103"/>
        <v/>
      </c>
      <c r="CH104" s="37" t="str">
        <f t="shared" si="104"/>
        <v/>
      </c>
      <c r="CI104" s="37" t="str">
        <f t="shared" si="105"/>
        <v/>
      </c>
    </row>
    <row r="105" spans="1:87" ht="12.75">
      <c r="A105" s="16"/>
      <c r="B105" s="14" t="str">
        <f>'Gene Table'!D104</f>
        <v>MIMAT0000318</v>
      </c>
      <c r="C105" s="14" t="s">
        <v>29</v>
      </c>
      <c r="D105" s="15" t="str">
        <f>IF(SUM('Test Sample Data'!D$3:D$98)&gt;10,IF(AND(ISNUMBER('Test Sample Data'!D104),'Test Sample Data'!D104&lt;$B$1,'Test Sample Data'!D104&gt;0),'Test Sample Data'!D104,$B$1),"")</f>
        <v/>
      </c>
      <c r="E105" s="15" t="str">
        <f>IF(SUM('Test Sample Data'!E$3:E$98)&gt;10,IF(AND(ISNUMBER('Test Sample Data'!E104),'Test Sample Data'!E104&lt;$B$1,'Test Sample Data'!E104&gt;0),'Test Sample Data'!E104,$B$1),"")</f>
        <v/>
      </c>
      <c r="F105" s="15" t="str">
        <f>IF(SUM('Test Sample Data'!F$3:F$98)&gt;10,IF(AND(ISNUMBER('Test Sample Data'!F104),'Test Sample Data'!F104&lt;$B$1,'Test Sample Data'!F104&gt;0),'Test Sample Data'!F104,$B$1),"")</f>
        <v/>
      </c>
      <c r="G105" s="15" t="str">
        <f>IF(SUM('Test Sample Data'!G$3:G$98)&gt;10,IF(AND(ISNUMBER('Test Sample Data'!G104),'Test Sample Data'!G104&lt;$B$1,'Test Sample Data'!G104&gt;0),'Test Sample Data'!G104,$B$1),"")</f>
        <v/>
      </c>
      <c r="H105" s="15" t="str">
        <f>IF(SUM('Test Sample Data'!H$3:H$98)&gt;10,IF(AND(ISNUMBER('Test Sample Data'!H104),'Test Sample Data'!H104&lt;$B$1,'Test Sample Data'!H104&gt;0),'Test Sample Data'!H104,$B$1),"")</f>
        <v/>
      </c>
      <c r="I105" s="15" t="str">
        <f>IF(SUM('Test Sample Data'!I$3:I$98)&gt;10,IF(AND(ISNUMBER('Test Sample Data'!I104),'Test Sample Data'!I104&lt;$B$1,'Test Sample Data'!I104&gt;0),'Test Sample Data'!I104,$B$1),"")</f>
        <v/>
      </c>
      <c r="J105" s="15" t="str">
        <f>IF(SUM('Test Sample Data'!J$3:J$98)&gt;10,IF(AND(ISNUMBER('Test Sample Data'!J104),'Test Sample Data'!J104&lt;$B$1,'Test Sample Data'!J104&gt;0),'Test Sample Data'!J104,$B$1),"")</f>
        <v/>
      </c>
      <c r="K105" s="15" t="str">
        <f>IF(SUM('Test Sample Data'!K$3:K$98)&gt;10,IF(AND(ISNUMBER('Test Sample Data'!K104),'Test Sample Data'!K104&lt;$B$1,'Test Sample Data'!K104&gt;0),'Test Sample Data'!K104,$B$1),"")</f>
        <v/>
      </c>
      <c r="L105" s="15" t="str">
        <f>IF(SUM('Test Sample Data'!L$3:L$98)&gt;10,IF(AND(ISNUMBER('Test Sample Data'!L104),'Test Sample Data'!L104&lt;$B$1,'Test Sample Data'!L104&gt;0),'Test Sample Data'!L104,$B$1),"")</f>
        <v/>
      </c>
      <c r="M105" s="15" t="str">
        <f>IF(SUM('Test Sample Data'!M$3:M$98)&gt;10,IF(AND(ISNUMBER('Test Sample Data'!M104),'Test Sample Data'!M104&lt;$B$1,'Test Sample Data'!M104&gt;0),'Test Sample Data'!M104,$B$1),"")</f>
        <v/>
      </c>
      <c r="N105" s="15" t="str">
        <f>'Gene Table'!D104</f>
        <v>MIMAT0000318</v>
      </c>
      <c r="O105" s="14" t="s">
        <v>29</v>
      </c>
      <c r="P105" s="15" t="str">
        <f>IF(SUM('Control Sample Data'!D$3:D$98)&gt;10,IF(AND(ISNUMBER('Control Sample Data'!D104),'Control Sample Data'!D104&lt;$B$1,'Control Sample Data'!D104&gt;0),'Control Sample Data'!D104,$B$1),"")</f>
        <v/>
      </c>
      <c r="Q105" s="15" t="str">
        <f>IF(SUM('Control Sample Data'!E$3:E$98)&gt;10,IF(AND(ISNUMBER('Control Sample Data'!E104),'Control Sample Data'!E104&lt;$B$1,'Control Sample Data'!E104&gt;0),'Control Sample Data'!E104,$B$1),"")</f>
        <v/>
      </c>
      <c r="R105" s="15" t="str">
        <f>IF(SUM('Control Sample Data'!F$3:F$98)&gt;10,IF(AND(ISNUMBER('Control Sample Data'!F104),'Control Sample Data'!F104&lt;$B$1,'Control Sample Data'!F104&gt;0),'Control Sample Data'!F104,$B$1),"")</f>
        <v/>
      </c>
      <c r="S105" s="15" t="str">
        <f>IF(SUM('Control Sample Data'!G$3:G$98)&gt;10,IF(AND(ISNUMBER('Control Sample Data'!G104),'Control Sample Data'!G104&lt;$B$1,'Control Sample Data'!G104&gt;0),'Control Sample Data'!G104,$B$1),"")</f>
        <v/>
      </c>
      <c r="T105" s="15" t="str">
        <f>IF(SUM('Control Sample Data'!H$3:H$98)&gt;10,IF(AND(ISNUMBER('Control Sample Data'!H104),'Control Sample Data'!H104&lt;$B$1,'Control Sample Data'!H104&gt;0),'Control Sample Data'!H104,$B$1),"")</f>
        <v/>
      </c>
      <c r="U105" s="15" t="str">
        <f>IF(SUM('Control Sample Data'!I$3:I$98)&gt;10,IF(AND(ISNUMBER('Control Sample Data'!I104),'Control Sample Data'!I104&lt;$B$1,'Control Sample Data'!I104&gt;0),'Control Sample Data'!I104,$B$1),"")</f>
        <v/>
      </c>
      <c r="V105" s="15" t="str">
        <f>IF(SUM('Control Sample Data'!J$3:J$98)&gt;10,IF(AND(ISNUMBER('Control Sample Data'!J104),'Control Sample Data'!J104&lt;$B$1,'Control Sample Data'!J104&gt;0),'Control Sample Data'!J104,$B$1),"")</f>
        <v/>
      </c>
      <c r="W105" s="15" t="str">
        <f>IF(SUM('Control Sample Data'!K$3:K$98)&gt;10,IF(AND(ISNUMBER('Control Sample Data'!K104),'Control Sample Data'!K104&lt;$B$1,'Control Sample Data'!K104&gt;0),'Control Sample Data'!K104,$B$1),"")</f>
        <v/>
      </c>
      <c r="X105" s="15" t="str">
        <f>IF(SUM('Control Sample Data'!L$3:L$98)&gt;10,IF(AND(ISNUMBER('Control Sample Data'!L104),'Control Sample Data'!L104&lt;$B$1,'Control Sample Data'!L104&gt;0),'Control Sample Data'!L104,$B$1),"")</f>
        <v/>
      </c>
      <c r="Y105" s="39" t="str">
        <f>IF(SUM('Control Sample Data'!M$3:M$98)&gt;10,IF(AND(ISNUMBER('Control Sample Data'!M104),'Control Sample Data'!M104&lt;$B$1,'Control Sample Data'!M104&gt;0),'Control Sample Data'!M104,$B$1),"")</f>
        <v/>
      </c>
      <c r="Z105" s="36" t="str">
        <f>IF(ISERROR(VLOOKUP('Choose Housekeeping Genes'!$C8,Calculations!$C$100:$M$195,2,0)),"",VLOOKUP('Choose Housekeeping Genes'!$C8,Calculations!$C$100:$M$195,2,0))</f>
        <v/>
      </c>
      <c r="AA105" s="36" t="str">
        <f>IF(ISERROR(VLOOKUP('Choose Housekeeping Genes'!$C8,Calculations!$C$100:$M$195,3,0)),"",VLOOKUP('Choose Housekeeping Genes'!$C8,Calculations!$C$100:$M$195,3,0))</f>
        <v/>
      </c>
      <c r="AB105" s="36" t="str">
        <f>IF(ISERROR(VLOOKUP('Choose Housekeeping Genes'!$C8,Calculations!$C$100:$M$195,4,0)),"",VLOOKUP('Choose Housekeeping Genes'!$C8,Calculations!$C$100:$M$195,4,0))</f>
        <v/>
      </c>
      <c r="AC105" s="36" t="str">
        <f>IF(ISERROR(VLOOKUP('Choose Housekeeping Genes'!$C8,Calculations!$C$100:$M$195,5,0)),"",VLOOKUP('Choose Housekeeping Genes'!$C8,Calculations!$C$100:$M$195,5,0))</f>
        <v/>
      </c>
      <c r="AD105" s="36" t="str">
        <f>IF(ISERROR(VLOOKUP('Choose Housekeeping Genes'!$C8,Calculations!$C$100:$M$195,6,0)),"",VLOOKUP('Choose Housekeeping Genes'!$C8,Calculations!$C$100:$M$195,6,0))</f>
        <v/>
      </c>
      <c r="AE105" s="36" t="str">
        <f>IF(ISERROR(VLOOKUP('Choose Housekeeping Genes'!$C8,Calculations!$C$100:$M$195,7,0)),"",VLOOKUP('Choose Housekeeping Genes'!$C8,Calculations!$C$100:$M$195,7,0))</f>
        <v/>
      </c>
      <c r="AF105" s="36" t="str">
        <f>IF(ISERROR(VLOOKUP('Choose Housekeeping Genes'!$C8,Calculations!$C$100:$M$195,8,0)),"",VLOOKUP('Choose Housekeeping Genes'!$C8,Calculations!$C$100:$M$195,8,0))</f>
        <v/>
      </c>
      <c r="AG105" s="36" t="str">
        <f>IF(ISERROR(VLOOKUP('Choose Housekeeping Genes'!$C8,Calculations!$C$100:$M$195,9,0)),"",VLOOKUP('Choose Housekeeping Genes'!$C8,Calculations!$C$100:$M$195,9,0))</f>
        <v/>
      </c>
      <c r="AH105" s="36" t="str">
        <f>IF(ISERROR(VLOOKUP('Choose Housekeeping Genes'!$C8,Calculations!$C$100:$M$195,10,0)),"",VLOOKUP('Choose Housekeeping Genes'!$C8,Calculations!$C$100:$M$195,10,0))</f>
        <v/>
      </c>
      <c r="AI105" s="36" t="str">
        <f>IF(ISERROR(VLOOKUP('Choose Housekeeping Genes'!$C8,Calculations!$C$100:$M$195,11,0)),"",VLOOKUP('Choose Housekeeping Genes'!$C8,Calculations!$C$100:$M$195,11,0))</f>
        <v/>
      </c>
      <c r="AJ105" s="36" t="str">
        <f>IF(ISERROR(VLOOKUP('Choose Housekeeping Genes'!$C8,Calculations!$C$100:$Y$195,14,0)),"",VLOOKUP('Choose Housekeeping Genes'!$C8,Calculations!$C$100:$Y$195,14,0))</f>
        <v/>
      </c>
      <c r="AK105" s="36" t="str">
        <f>IF(ISERROR(VLOOKUP('Choose Housekeeping Genes'!$C8,Calculations!$C$100:$Y$195,15,0)),"",VLOOKUP('Choose Housekeeping Genes'!$C8,Calculations!$C$100:$Y$195,15,0))</f>
        <v/>
      </c>
      <c r="AL105" s="36" t="str">
        <f>IF(ISERROR(VLOOKUP('Choose Housekeeping Genes'!$C8,Calculations!$C$100:$Y$195,16,0)),"",VLOOKUP('Choose Housekeeping Genes'!$C8,Calculations!$C$100:$Y$195,16,0))</f>
        <v/>
      </c>
      <c r="AM105" s="36" t="str">
        <f>IF(ISERROR(VLOOKUP('Choose Housekeeping Genes'!$C8,Calculations!$C$100:$Y$195,17,0)),"",VLOOKUP('Choose Housekeeping Genes'!$C8,Calculations!$C$100:$Y$195,17,0))</f>
        <v/>
      </c>
      <c r="AN105" s="36" t="str">
        <f>IF(ISERROR(VLOOKUP('Choose Housekeeping Genes'!$C8,Calculations!$C$100:$Y$195,18,0)),"",VLOOKUP('Choose Housekeeping Genes'!$C8,Calculations!$C$100:$Y$195,18,0))</f>
        <v/>
      </c>
      <c r="AO105" s="36" t="str">
        <f>IF(ISERROR(VLOOKUP('Choose Housekeeping Genes'!$C8,Calculations!$C$100:$Y$195,19,0)),"",VLOOKUP('Choose Housekeeping Genes'!$C8,Calculations!$C$100:$Y$195,19,0))</f>
        <v/>
      </c>
      <c r="AP105" s="36" t="str">
        <f>IF(ISERROR(VLOOKUP('Choose Housekeeping Genes'!$C8,Calculations!$C$100:$Y$195,20,0)),"",VLOOKUP('Choose Housekeeping Genes'!$C8,Calculations!$C$100:$Y$195,20,0))</f>
        <v/>
      </c>
      <c r="AQ105" s="36" t="str">
        <f>IF(ISERROR(VLOOKUP('Choose Housekeeping Genes'!$C8,Calculations!$C$100:$Y$195,21,0)),"",VLOOKUP('Choose Housekeeping Genes'!$C8,Calculations!$C$100:$Y$195,21,0))</f>
        <v/>
      </c>
      <c r="AR105" s="36" t="str">
        <f>IF(ISERROR(VLOOKUP('Choose Housekeeping Genes'!$C8,Calculations!$C$100:$Y$195,22,0)),"",VLOOKUP('Choose Housekeeping Genes'!$C8,Calculations!$C$100:$Y$195,22,0))</f>
        <v/>
      </c>
      <c r="AS105" s="36" t="str">
        <f>IF(ISERROR(VLOOKUP('Choose Housekeeping Genes'!$C8,Calculations!$C$100:$Y$195,23,0)),"",VLOOKUP('Choose Housekeeping Genes'!$C8,Calculations!$C$100:$Y$195,23,0))</f>
        <v/>
      </c>
      <c r="AT105" s="34" t="str">
        <f t="shared" si="106"/>
        <v/>
      </c>
      <c r="AU105" s="34" t="str">
        <f t="shared" si="107"/>
        <v/>
      </c>
      <c r="AV105" s="34" t="str">
        <f t="shared" si="108"/>
        <v/>
      </c>
      <c r="AW105" s="34" t="str">
        <f t="shared" si="109"/>
        <v/>
      </c>
      <c r="AX105" s="34" t="str">
        <f t="shared" si="110"/>
        <v/>
      </c>
      <c r="AY105" s="34" t="str">
        <f t="shared" si="111"/>
        <v/>
      </c>
      <c r="AZ105" s="34" t="str">
        <f t="shared" si="112"/>
        <v/>
      </c>
      <c r="BA105" s="34" t="str">
        <f t="shared" si="113"/>
        <v/>
      </c>
      <c r="BB105" s="34" t="str">
        <f t="shared" si="114"/>
        <v/>
      </c>
      <c r="BC105" s="34" t="str">
        <f t="shared" si="115"/>
        <v/>
      </c>
      <c r="BD105" s="34" t="str">
        <f t="shared" si="117"/>
        <v/>
      </c>
      <c r="BE105" s="34" t="str">
        <f t="shared" si="118"/>
        <v/>
      </c>
      <c r="BF105" s="34" t="str">
        <f t="shared" si="119"/>
        <v/>
      </c>
      <c r="BG105" s="34" t="str">
        <f t="shared" si="120"/>
        <v/>
      </c>
      <c r="BH105" s="34" t="str">
        <f t="shared" si="121"/>
        <v/>
      </c>
      <c r="BI105" s="34" t="str">
        <f t="shared" si="122"/>
        <v/>
      </c>
      <c r="BJ105" s="34" t="str">
        <f t="shared" si="123"/>
        <v/>
      </c>
      <c r="BK105" s="34" t="str">
        <f t="shared" si="124"/>
        <v/>
      </c>
      <c r="BL105" s="34" t="str">
        <f t="shared" si="125"/>
        <v/>
      </c>
      <c r="BM105" s="34" t="str">
        <f t="shared" si="126"/>
        <v/>
      </c>
      <c r="BN105" s="36" t="e">
        <f t="shared" si="127"/>
        <v>#DIV/0!</v>
      </c>
      <c r="BO105" s="36" t="e">
        <f t="shared" si="128"/>
        <v>#DIV/0!</v>
      </c>
      <c r="BP105" s="37" t="str">
        <f t="shared" si="86"/>
        <v/>
      </c>
      <c r="BQ105" s="37" t="str">
        <f t="shared" si="87"/>
        <v/>
      </c>
      <c r="BR105" s="37" t="str">
        <f t="shared" si="88"/>
        <v/>
      </c>
      <c r="BS105" s="37" t="str">
        <f t="shared" si="89"/>
        <v/>
      </c>
      <c r="BT105" s="37" t="str">
        <f t="shared" si="90"/>
        <v/>
      </c>
      <c r="BU105" s="37" t="str">
        <f t="shared" si="91"/>
        <v/>
      </c>
      <c r="BV105" s="37" t="str">
        <f t="shared" si="92"/>
        <v/>
      </c>
      <c r="BW105" s="37" t="str">
        <f t="shared" si="93"/>
        <v/>
      </c>
      <c r="BX105" s="37" t="str">
        <f t="shared" si="94"/>
        <v/>
      </c>
      <c r="BY105" s="37" t="str">
        <f t="shared" si="95"/>
        <v/>
      </c>
      <c r="BZ105" s="37" t="str">
        <f t="shared" si="96"/>
        <v/>
      </c>
      <c r="CA105" s="37" t="str">
        <f t="shared" si="97"/>
        <v/>
      </c>
      <c r="CB105" s="37" t="str">
        <f t="shared" si="98"/>
        <v/>
      </c>
      <c r="CC105" s="37" t="str">
        <f t="shared" si="99"/>
        <v/>
      </c>
      <c r="CD105" s="37" t="str">
        <f t="shared" si="100"/>
        <v/>
      </c>
      <c r="CE105" s="37" t="str">
        <f t="shared" si="101"/>
        <v/>
      </c>
      <c r="CF105" s="37" t="str">
        <f t="shared" si="102"/>
        <v/>
      </c>
      <c r="CG105" s="37" t="str">
        <f t="shared" si="103"/>
        <v/>
      </c>
      <c r="CH105" s="37" t="str">
        <f t="shared" si="104"/>
        <v/>
      </c>
      <c r="CI105" s="37" t="str">
        <f t="shared" si="105"/>
        <v/>
      </c>
    </row>
    <row r="106" spans="1:87" ht="12.75">
      <c r="A106" s="16"/>
      <c r="B106" s="14" t="str">
        <f>'Gene Table'!D105</f>
        <v>MIMAT0006764</v>
      </c>
      <c r="C106" s="14" t="s">
        <v>33</v>
      </c>
      <c r="D106" s="15" t="str">
        <f>IF(SUM('Test Sample Data'!D$3:D$98)&gt;10,IF(AND(ISNUMBER('Test Sample Data'!D105),'Test Sample Data'!D105&lt;$B$1,'Test Sample Data'!D105&gt;0),'Test Sample Data'!D105,$B$1),"")</f>
        <v/>
      </c>
      <c r="E106" s="15" t="str">
        <f>IF(SUM('Test Sample Data'!E$3:E$98)&gt;10,IF(AND(ISNUMBER('Test Sample Data'!E105),'Test Sample Data'!E105&lt;$B$1,'Test Sample Data'!E105&gt;0),'Test Sample Data'!E105,$B$1),"")</f>
        <v/>
      </c>
      <c r="F106" s="15" t="str">
        <f>IF(SUM('Test Sample Data'!F$3:F$98)&gt;10,IF(AND(ISNUMBER('Test Sample Data'!F105),'Test Sample Data'!F105&lt;$B$1,'Test Sample Data'!F105&gt;0),'Test Sample Data'!F105,$B$1),"")</f>
        <v/>
      </c>
      <c r="G106" s="15" t="str">
        <f>IF(SUM('Test Sample Data'!G$3:G$98)&gt;10,IF(AND(ISNUMBER('Test Sample Data'!G105),'Test Sample Data'!G105&lt;$B$1,'Test Sample Data'!G105&gt;0),'Test Sample Data'!G105,$B$1),"")</f>
        <v/>
      </c>
      <c r="H106" s="15" t="str">
        <f>IF(SUM('Test Sample Data'!H$3:H$98)&gt;10,IF(AND(ISNUMBER('Test Sample Data'!H105),'Test Sample Data'!H105&lt;$B$1,'Test Sample Data'!H105&gt;0),'Test Sample Data'!H105,$B$1),"")</f>
        <v/>
      </c>
      <c r="I106" s="15" t="str">
        <f>IF(SUM('Test Sample Data'!I$3:I$98)&gt;10,IF(AND(ISNUMBER('Test Sample Data'!I105),'Test Sample Data'!I105&lt;$B$1,'Test Sample Data'!I105&gt;0),'Test Sample Data'!I105,$B$1),"")</f>
        <v/>
      </c>
      <c r="J106" s="15" t="str">
        <f>IF(SUM('Test Sample Data'!J$3:J$98)&gt;10,IF(AND(ISNUMBER('Test Sample Data'!J105),'Test Sample Data'!J105&lt;$B$1,'Test Sample Data'!J105&gt;0),'Test Sample Data'!J105,$B$1),"")</f>
        <v/>
      </c>
      <c r="K106" s="15" t="str">
        <f>IF(SUM('Test Sample Data'!K$3:K$98)&gt;10,IF(AND(ISNUMBER('Test Sample Data'!K105),'Test Sample Data'!K105&lt;$B$1,'Test Sample Data'!K105&gt;0),'Test Sample Data'!K105,$B$1),"")</f>
        <v/>
      </c>
      <c r="L106" s="15" t="str">
        <f>IF(SUM('Test Sample Data'!L$3:L$98)&gt;10,IF(AND(ISNUMBER('Test Sample Data'!L105),'Test Sample Data'!L105&lt;$B$1,'Test Sample Data'!L105&gt;0),'Test Sample Data'!L105,$B$1),"")</f>
        <v/>
      </c>
      <c r="M106" s="15" t="str">
        <f>IF(SUM('Test Sample Data'!M$3:M$98)&gt;10,IF(AND(ISNUMBER('Test Sample Data'!M105),'Test Sample Data'!M105&lt;$B$1,'Test Sample Data'!M105&gt;0),'Test Sample Data'!M105,$B$1),"")</f>
        <v/>
      </c>
      <c r="N106" s="15" t="str">
        <f>'Gene Table'!D105</f>
        <v>MIMAT0006764</v>
      </c>
      <c r="O106" s="14" t="s">
        <v>33</v>
      </c>
      <c r="P106" s="15" t="str">
        <f>IF(SUM('Control Sample Data'!D$3:D$98)&gt;10,IF(AND(ISNUMBER('Control Sample Data'!D105),'Control Sample Data'!D105&lt;$B$1,'Control Sample Data'!D105&gt;0),'Control Sample Data'!D105,$B$1),"")</f>
        <v/>
      </c>
      <c r="Q106" s="15" t="str">
        <f>IF(SUM('Control Sample Data'!E$3:E$98)&gt;10,IF(AND(ISNUMBER('Control Sample Data'!E105),'Control Sample Data'!E105&lt;$B$1,'Control Sample Data'!E105&gt;0),'Control Sample Data'!E105,$B$1),"")</f>
        <v/>
      </c>
      <c r="R106" s="15" t="str">
        <f>IF(SUM('Control Sample Data'!F$3:F$98)&gt;10,IF(AND(ISNUMBER('Control Sample Data'!F105),'Control Sample Data'!F105&lt;$B$1,'Control Sample Data'!F105&gt;0),'Control Sample Data'!F105,$B$1),"")</f>
        <v/>
      </c>
      <c r="S106" s="15" t="str">
        <f>IF(SUM('Control Sample Data'!G$3:G$98)&gt;10,IF(AND(ISNUMBER('Control Sample Data'!G105),'Control Sample Data'!G105&lt;$B$1,'Control Sample Data'!G105&gt;0),'Control Sample Data'!G105,$B$1),"")</f>
        <v/>
      </c>
      <c r="T106" s="15" t="str">
        <f>IF(SUM('Control Sample Data'!H$3:H$98)&gt;10,IF(AND(ISNUMBER('Control Sample Data'!H105),'Control Sample Data'!H105&lt;$B$1,'Control Sample Data'!H105&gt;0),'Control Sample Data'!H105,$B$1),"")</f>
        <v/>
      </c>
      <c r="U106" s="15" t="str">
        <f>IF(SUM('Control Sample Data'!I$3:I$98)&gt;10,IF(AND(ISNUMBER('Control Sample Data'!I105),'Control Sample Data'!I105&lt;$B$1,'Control Sample Data'!I105&gt;0),'Control Sample Data'!I105,$B$1),"")</f>
        <v/>
      </c>
      <c r="V106" s="15" t="str">
        <f>IF(SUM('Control Sample Data'!J$3:J$98)&gt;10,IF(AND(ISNUMBER('Control Sample Data'!J105),'Control Sample Data'!J105&lt;$B$1,'Control Sample Data'!J105&gt;0),'Control Sample Data'!J105,$B$1),"")</f>
        <v/>
      </c>
      <c r="W106" s="15" t="str">
        <f>IF(SUM('Control Sample Data'!K$3:K$98)&gt;10,IF(AND(ISNUMBER('Control Sample Data'!K105),'Control Sample Data'!K105&lt;$B$1,'Control Sample Data'!K105&gt;0),'Control Sample Data'!K105,$B$1),"")</f>
        <v/>
      </c>
      <c r="X106" s="15" t="str">
        <f>IF(SUM('Control Sample Data'!L$3:L$98)&gt;10,IF(AND(ISNUMBER('Control Sample Data'!L105),'Control Sample Data'!L105&lt;$B$1,'Control Sample Data'!L105&gt;0),'Control Sample Data'!L105,$B$1),"")</f>
        <v/>
      </c>
      <c r="Y106" s="39" t="str">
        <f>IF(SUM('Control Sample Data'!M$3:M$98)&gt;10,IF(AND(ISNUMBER('Control Sample Data'!M105),'Control Sample Data'!M105&lt;$B$1,'Control Sample Data'!M105&gt;0),'Control Sample Data'!M105,$B$1),"")</f>
        <v/>
      </c>
      <c r="Z106" s="36" t="str">
        <f>IF(ISERROR(VLOOKUP('Choose Housekeeping Genes'!$C9,Calculations!$C$100:$M$195,2,0)),"",VLOOKUP('Choose Housekeeping Genes'!$C9,Calculations!$C$100:$M$195,2,0))</f>
        <v/>
      </c>
      <c r="AA106" s="36" t="str">
        <f>IF(ISERROR(VLOOKUP('Choose Housekeeping Genes'!$C9,Calculations!$C$100:$M$195,3,0)),"",VLOOKUP('Choose Housekeeping Genes'!$C9,Calculations!$C$100:$M$195,3,0))</f>
        <v/>
      </c>
      <c r="AB106" s="36" t="str">
        <f>IF(ISERROR(VLOOKUP('Choose Housekeeping Genes'!$C9,Calculations!$C$100:$M$195,4,0)),"",VLOOKUP('Choose Housekeeping Genes'!$C9,Calculations!$C$100:$M$195,4,0))</f>
        <v/>
      </c>
      <c r="AC106" s="36" t="str">
        <f>IF(ISERROR(VLOOKUP('Choose Housekeeping Genes'!$C9,Calculations!$C$100:$M$195,5,0)),"",VLOOKUP('Choose Housekeeping Genes'!$C9,Calculations!$C$100:$M$195,5,0))</f>
        <v/>
      </c>
      <c r="AD106" s="36" t="str">
        <f>IF(ISERROR(VLOOKUP('Choose Housekeeping Genes'!$C9,Calculations!$C$100:$M$195,6,0)),"",VLOOKUP('Choose Housekeeping Genes'!$C9,Calculations!$C$100:$M$195,6,0))</f>
        <v/>
      </c>
      <c r="AE106" s="36" t="str">
        <f>IF(ISERROR(VLOOKUP('Choose Housekeeping Genes'!$C9,Calculations!$C$100:$M$195,7,0)),"",VLOOKUP('Choose Housekeeping Genes'!$C9,Calculations!$C$100:$M$195,7,0))</f>
        <v/>
      </c>
      <c r="AF106" s="36" t="str">
        <f>IF(ISERROR(VLOOKUP('Choose Housekeeping Genes'!$C9,Calculations!$C$100:$M$195,8,0)),"",VLOOKUP('Choose Housekeeping Genes'!$C9,Calculations!$C$100:$M$195,8,0))</f>
        <v/>
      </c>
      <c r="AG106" s="36" t="str">
        <f>IF(ISERROR(VLOOKUP('Choose Housekeeping Genes'!$C9,Calculations!$C$100:$M$195,9,0)),"",VLOOKUP('Choose Housekeeping Genes'!$C9,Calculations!$C$100:$M$195,9,0))</f>
        <v/>
      </c>
      <c r="AH106" s="36" t="str">
        <f>IF(ISERROR(VLOOKUP('Choose Housekeeping Genes'!$C9,Calculations!$C$100:$M$195,10,0)),"",VLOOKUP('Choose Housekeeping Genes'!$C9,Calculations!$C$100:$M$195,10,0))</f>
        <v/>
      </c>
      <c r="AI106" s="36" t="str">
        <f>IF(ISERROR(VLOOKUP('Choose Housekeeping Genes'!$C9,Calculations!$C$100:$M$195,11,0)),"",VLOOKUP('Choose Housekeeping Genes'!$C9,Calculations!$C$100:$M$195,11,0))</f>
        <v/>
      </c>
      <c r="AJ106" s="36" t="str">
        <f>IF(ISERROR(VLOOKUP('Choose Housekeeping Genes'!$C9,Calculations!$C$100:$Y$195,14,0)),"",VLOOKUP('Choose Housekeeping Genes'!$C9,Calculations!$C$100:$Y$195,14,0))</f>
        <v/>
      </c>
      <c r="AK106" s="36" t="str">
        <f>IF(ISERROR(VLOOKUP('Choose Housekeeping Genes'!$C9,Calculations!$C$100:$Y$195,15,0)),"",VLOOKUP('Choose Housekeeping Genes'!$C9,Calculations!$C$100:$Y$195,15,0))</f>
        <v/>
      </c>
      <c r="AL106" s="36" t="str">
        <f>IF(ISERROR(VLOOKUP('Choose Housekeeping Genes'!$C9,Calculations!$C$100:$Y$195,16,0)),"",VLOOKUP('Choose Housekeeping Genes'!$C9,Calculations!$C$100:$Y$195,16,0))</f>
        <v/>
      </c>
      <c r="AM106" s="36" t="str">
        <f>IF(ISERROR(VLOOKUP('Choose Housekeeping Genes'!$C9,Calculations!$C$100:$Y$195,17,0)),"",VLOOKUP('Choose Housekeeping Genes'!$C9,Calculations!$C$100:$Y$195,17,0))</f>
        <v/>
      </c>
      <c r="AN106" s="36" t="str">
        <f>IF(ISERROR(VLOOKUP('Choose Housekeeping Genes'!$C9,Calculations!$C$100:$Y$195,18,0)),"",VLOOKUP('Choose Housekeeping Genes'!$C9,Calculations!$C$100:$Y$195,18,0))</f>
        <v/>
      </c>
      <c r="AO106" s="36" t="str">
        <f>IF(ISERROR(VLOOKUP('Choose Housekeeping Genes'!$C9,Calculations!$C$100:$Y$195,19,0)),"",VLOOKUP('Choose Housekeeping Genes'!$C9,Calculations!$C$100:$Y$195,19,0))</f>
        <v/>
      </c>
      <c r="AP106" s="36" t="str">
        <f>IF(ISERROR(VLOOKUP('Choose Housekeeping Genes'!$C9,Calculations!$C$100:$Y$195,20,0)),"",VLOOKUP('Choose Housekeeping Genes'!$C9,Calculations!$C$100:$Y$195,20,0))</f>
        <v/>
      </c>
      <c r="AQ106" s="36" t="str">
        <f>IF(ISERROR(VLOOKUP('Choose Housekeeping Genes'!$C9,Calculations!$C$100:$Y$195,21,0)),"",VLOOKUP('Choose Housekeeping Genes'!$C9,Calculations!$C$100:$Y$195,21,0))</f>
        <v/>
      </c>
      <c r="AR106" s="36" t="str">
        <f>IF(ISERROR(VLOOKUP('Choose Housekeeping Genes'!$C9,Calculations!$C$100:$Y$195,22,0)),"",VLOOKUP('Choose Housekeeping Genes'!$C9,Calculations!$C$100:$Y$195,22,0))</f>
        <v/>
      </c>
      <c r="AS106" s="36" t="str">
        <f>IF(ISERROR(VLOOKUP('Choose Housekeeping Genes'!$C9,Calculations!$C$100:$Y$195,23,0)),"",VLOOKUP('Choose Housekeeping Genes'!$C9,Calculations!$C$100:$Y$195,23,0))</f>
        <v/>
      </c>
      <c r="AT106" s="34" t="str">
        <f t="shared" si="106"/>
        <v/>
      </c>
      <c r="AU106" s="34" t="str">
        <f t="shared" si="107"/>
        <v/>
      </c>
      <c r="AV106" s="34" t="str">
        <f t="shared" si="108"/>
        <v/>
      </c>
      <c r="AW106" s="34" t="str">
        <f t="shared" si="109"/>
        <v/>
      </c>
      <c r="AX106" s="34" t="str">
        <f t="shared" si="110"/>
        <v/>
      </c>
      <c r="AY106" s="34" t="str">
        <f t="shared" si="111"/>
        <v/>
      </c>
      <c r="AZ106" s="34" t="str">
        <f t="shared" si="112"/>
        <v/>
      </c>
      <c r="BA106" s="34" t="str">
        <f t="shared" si="113"/>
        <v/>
      </c>
      <c r="BB106" s="34" t="str">
        <f t="shared" si="114"/>
        <v/>
      </c>
      <c r="BC106" s="34" t="str">
        <f t="shared" si="115"/>
        <v/>
      </c>
      <c r="BD106" s="34" t="str">
        <f t="shared" si="117"/>
        <v/>
      </c>
      <c r="BE106" s="34" t="str">
        <f t="shared" si="118"/>
        <v/>
      </c>
      <c r="BF106" s="34" t="str">
        <f t="shared" si="119"/>
        <v/>
      </c>
      <c r="BG106" s="34" t="str">
        <f t="shared" si="120"/>
        <v/>
      </c>
      <c r="BH106" s="34" t="str">
        <f t="shared" si="121"/>
        <v/>
      </c>
      <c r="BI106" s="34" t="str">
        <f t="shared" si="122"/>
        <v/>
      </c>
      <c r="BJ106" s="34" t="str">
        <f t="shared" si="123"/>
        <v/>
      </c>
      <c r="BK106" s="34" t="str">
        <f t="shared" si="124"/>
        <v/>
      </c>
      <c r="BL106" s="34" t="str">
        <f t="shared" si="125"/>
        <v/>
      </c>
      <c r="BM106" s="34" t="str">
        <f t="shared" si="126"/>
        <v/>
      </c>
      <c r="BN106" s="36" t="e">
        <f t="shared" si="127"/>
        <v>#DIV/0!</v>
      </c>
      <c r="BO106" s="36" t="e">
        <f t="shared" si="128"/>
        <v>#DIV/0!</v>
      </c>
      <c r="BP106" s="37" t="str">
        <f t="shared" si="86"/>
        <v/>
      </c>
      <c r="BQ106" s="37" t="str">
        <f t="shared" si="87"/>
        <v/>
      </c>
      <c r="BR106" s="37" t="str">
        <f t="shared" si="88"/>
        <v/>
      </c>
      <c r="BS106" s="37" t="str">
        <f t="shared" si="89"/>
        <v/>
      </c>
      <c r="BT106" s="37" t="str">
        <f t="shared" si="90"/>
        <v/>
      </c>
      <c r="BU106" s="37" t="str">
        <f t="shared" si="91"/>
        <v/>
      </c>
      <c r="BV106" s="37" t="str">
        <f t="shared" si="92"/>
        <v/>
      </c>
      <c r="BW106" s="37" t="str">
        <f t="shared" si="93"/>
        <v/>
      </c>
      <c r="BX106" s="37" t="str">
        <f t="shared" si="94"/>
        <v/>
      </c>
      <c r="BY106" s="37" t="str">
        <f t="shared" si="95"/>
        <v/>
      </c>
      <c r="BZ106" s="37" t="str">
        <f t="shared" si="96"/>
        <v/>
      </c>
      <c r="CA106" s="37" t="str">
        <f t="shared" si="97"/>
        <v/>
      </c>
      <c r="CB106" s="37" t="str">
        <f t="shared" si="98"/>
        <v/>
      </c>
      <c r="CC106" s="37" t="str">
        <f t="shared" si="99"/>
        <v/>
      </c>
      <c r="CD106" s="37" t="str">
        <f t="shared" si="100"/>
        <v/>
      </c>
      <c r="CE106" s="37" t="str">
        <f t="shared" si="101"/>
        <v/>
      </c>
      <c r="CF106" s="37" t="str">
        <f t="shared" si="102"/>
        <v/>
      </c>
      <c r="CG106" s="37" t="str">
        <f t="shared" si="103"/>
        <v/>
      </c>
      <c r="CH106" s="37" t="str">
        <f t="shared" si="104"/>
        <v/>
      </c>
      <c r="CI106" s="37" t="str">
        <f t="shared" si="105"/>
        <v/>
      </c>
    </row>
    <row r="107" spans="1:87" ht="12.75">
      <c r="A107" s="16"/>
      <c r="B107" s="14" t="str">
        <f>'Gene Table'!D106</f>
        <v>MIMAT0000449</v>
      </c>
      <c r="C107" s="14" t="s">
        <v>37</v>
      </c>
      <c r="D107" s="15" t="str">
        <f>IF(SUM('Test Sample Data'!D$3:D$98)&gt;10,IF(AND(ISNUMBER('Test Sample Data'!D106),'Test Sample Data'!D106&lt;$B$1,'Test Sample Data'!D106&gt;0),'Test Sample Data'!D106,$B$1),"")</f>
        <v/>
      </c>
      <c r="E107" s="15" t="str">
        <f>IF(SUM('Test Sample Data'!E$3:E$98)&gt;10,IF(AND(ISNUMBER('Test Sample Data'!E106),'Test Sample Data'!E106&lt;$B$1,'Test Sample Data'!E106&gt;0),'Test Sample Data'!E106,$B$1),"")</f>
        <v/>
      </c>
      <c r="F107" s="15" t="str">
        <f>IF(SUM('Test Sample Data'!F$3:F$98)&gt;10,IF(AND(ISNUMBER('Test Sample Data'!F106),'Test Sample Data'!F106&lt;$B$1,'Test Sample Data'!F106&gt;0),'Test Sample Data'!F106,$B$1),"")</f>
        <v/>
      </c>
      <c r="G107" s="15" t="str">
        <f>IF(SUM('Test Sample Data'!G$3:G$98)&gt;10,IF(AND(ISNUMBER('Test Sample Data'!G106),'Test Sample Data'!G106&lt;$B$1,'Test Sample Data'!G106&gt;0),'Test Sample Data'!G106,$B$1),"")</f>
        <v/>
      </c>
      <c r="H107" s="15" t="str">
        <f>IF(SUM('Test Sample Data'!H$3:H$98)&gt;10,IF(AND(ISNUMBER('Test Sample Data'!H106),'Test Sample Data'!H106&lt;$B$1,'Test Sample Data'!H106&gt;0),'Test Sample Data'!H106,$B$1),"")</f>
        <v/>
      </c>
      <c r="I107" s="15" t="str">
        <f>IF(SUM('Test Sample Data'!I$3:I$98)&gt;10,IF(AND(ISNUMBER('Test Sample Data'!I106),'Test Sample Data'!I106&lt;$B$1,'Test Sample Data'!I106&gt;0),'Test Sample Data'!I106,$B$1),"")</f>
        <v/>
      </c>
      <c r="J107" s="15" t="str">
        <f>IF(SUM('Test Sample Data'!J$3:J$98)&gt;10,IF(AND(ISNUMBER('Test Sample Data'!J106),'Test Sample Data'!J106&lt;$B$1,'Test Sample Data'!J106&gt;0),'Test Sample Data'!J106,$B$1),"")</f>
        <v/>
      </c>
      <c r="K107" s="15" t="str">
        <f>IF(SUM('Test Sample Data'!K$3:K$98)&gt;10,IF(AND(ISNUMBER('Test Sample Data'!K106),'Test Sample Data'!K106&lt;$B$1,'Test Sample Data'!K106&gt;0),'Test Sample Data'!K106,$B$1),"")</f>
        <v/>
      </c>
      <c r="L107" s="15" t="str">
        <f>IF(SUM('Test Sample Data'!L$3:L$98)&gt;10,IF(AND(ISNUMBER('Test Sample Data'!L106),'Test Sample Data'!L106&lt;$B$1,'Test Sample Data'!L106&gt;0),'Test Sample Data'!L106,$B$1),"")</f>
        <v/>
      </c>
      <c r="M107" s="15" t="str">
        <f>IF(SUM('Test Sample Data'!M$3:M$98)&gt;10,IF(AND(ISNUMBER('Test Sample Data'!M106),'Test Sample Data'!M106&lt;$B$1,'Test Sample Data'!M106&gt;0),'Test Sample Data'!M106,$B$1),"")</f>
        <v/>
      </c>
      <c r="N107" s="15" t="str">
        <f>'Gene Table'!D106</f>
        <v>MIMAT0000449</v>
      </c>
      <c r="O107" s="14" t="s">
        <v>37</v>
      </c>
      <c r="P107" s="15" t="str">
        <f>IF(SUM('Control Sample Data'!D$3:D$98)&gt;10,IF(AND(ISNUMBER('Control Sample Data'!D106),'Control Sample Data'!D106&lt;$B$1,'Control Sample Data'!D106&gt;0),'Control Sample Data'!D106,$B$1),"")</f>
        <v/>
      </c>
      <c r="Q107" s="15" t="str">
        <f>IF(SUM('Control Sample Data'!E$3:E$98)&gt;10,IF(AND(ISNUMBER('Control Sample Data'!E106),'Control Sample Data'!E106&lt;$B$1,'Control Sample Data'!E106&gt;0),'Control Sample Data'!E106,$B$1),"")</f>
        <v/>
      </c>
      <c r="R107" s="15" t="str">
        <f>IF(SUM('Control Sample Data'!F$3:F$98)&gt;10,IF(AND(ISNUMBER('Control Sample Data'!F106),'Control Sample Data'!F106&lt;$B$1,'Control Sample Data'!F106&gt;0),'Control Sample Data'!F106,$B$1),"")</f>
        <v/>
      </c>
      <c r="S107" s="15" t="str">
        <f>IF(SUM('Control Sample Data'!G$3:G$98)&gt;10,IF(AND(ISNUMBER('Control Sample Data'!G106),'Control Sample Data'!G106&lt;$B$1,'Control Sample Data'!G106&gt;0),'Control Sample Data'!G106,$B$1),"")</f>
        <v/>
      </c>
      <c r="T107" s="15" t="str">
        <f>IF(SUM('Control Sample Data'!H$3:H$98)&gt;10,IF(AND(ISNUMBER('Control Sample Data'!H106),'Control Sample Data'!H106&lt;$B$1,'Control Sample Data'!H106&gt;0),'Control Sample Data'!H106,$B$1),"")</f>
        <v/>
      </c>
      <c r="U107" s="15" t="str">
        <f>IF(SUM('Control Sample Data'!I$3:I$98)&gt;10,IF(AND(ISNUMBER('Control Sample Data'!I106),'Control Sample Data'!I106&lt;$B$1,'Control Sample Data'!I106&gt;0),'Control Sample Data'!I106,$B$1),"")</f>
        <v/>
      </c>
      <c r="V107" s="15" t="str">
        <f>IF(SUM('Control Sample Data'!J$3:J$98)&gt;10,IF(AND(ISNUMBER('Control Sample Data'!J106),'Control Sample Data'!J106&lt;$B$1,'Control Sample Data'!J106&gt;0),'Control Sample Data'!J106,$B$1),"")</f>
        <v/>
      </c>
      <c r="W107" s="15" t="str">
        <f>IF(SUM('Control Sample Data'!K$3:K$98)&gt;10,IF(AND(ISNUMBER('Control Sample Data'!K106),'Control Sample Data'!K106&lt;$B$1,'Control Sample Data'!K106&gt;0),'Control Sample Data'!K106,$B$1),"")</f>
        <v/>
      </c>
      <c r="X107" s="15" t="str">
        <f>IF(SUM('Control Sample Data'!L$3:L$98)&gt;10,IF(AND(ISNUMBER('Control Sample Data'!L106),'Control Sample Data'!L106&lt;$B$1,'Control Sample Data'!L106&gt;0),'Control Sample Data'!L106,$B$1),"")</f>
        <v/>
      </c>
      <c r="Y107" s="39" t="str">
        <f>IF(SUM('Control Sample Data'!M$3:M$98)&gt;10,IF(AND(ISNUMBER('Control Sample Data'!M106),'Control Sample Data'!M106&lt;$B$1,'Control Sample Data'!M106&gt;0),'Control Sample Data'!M106,$B$1),"")</f>
        <v/>
      </c>
      <c r="Z107" s="36" t="str">
        <f>IF(ISERROR(VLOOKUP('Choose Housekeeping Genes'!$C10,Calculations!$C$100:$M$195,2,0)),"",VLOOKUP('Choose Housekeeping Genes'!$C10,Calculations!$C$100:$M$195,2,0))</f>
        <v/>
      </c>
      <c r="AA107" s="36" t="str">
        <f>IF(ISERROR(VLOOKUP('Choose Housekeeping Genes'!$C10,Calculations!$C$100:$M$195,3,0)),"",VLOOKUP('Choose Housekeeping Genes'!$C10,Calculations!$C$100:$M$195,3,0))</f>
        <v/>
      </c>
      <c r="AB107" s="36" t="str">
        <f>IF(ISERROR(VLOOKUP('Choose Housekeeping Genes'!$C10,Calculations!$C$100:$M$195,4,0)),"",VLOOKUP('Choose Housekeeping Genes'!$C10,Calculations!$C$100:$M$195,4,0))</f>
        <v/>
      </c>
      <c r="AC107" s="36" t="str">
        <f>IF(ISERROR(VLOOKUP('Choose Housekeeping Genes'!$C10,Calculations!$C$100:$M$195,5,0)),"",VLOOKUP('Choose Housekeeping Genes'!$C10,Calculations!$C$100:$M$195,5,0))</f>
        <v/>
      </c>
      <c r="AD107" s="36" t="str">
        <f>IF(ISERROR(VLOOKUP('Choose Housekeeping Genes'!$C10,Calculations!$C$100:$M$195,6,0)),"",VLOOKUP('Choose Housekeeping Genes'!$C10,Calculations!$C$100:$M$195,6,0))</f>
        <v/>
      </c>
      <c r="AE107" s="36" t="str">
        <f>IF(ISERROR(VLOOKUP('Choose Housekeeping Genes'!$C10,Calculations!$C$100:$M$195,7,0)),"",VLOOKUP('Choose Housekeeping Genes'!$C10,Calculations!$C$100:$M$195,7,0))</f>
        <v/>
      </c>
      <c r="AF107" s="36" t="str">
        <f>IF(ISERROR(VLOOKUP('Choose Housekeeping Genes'!$C10,Calculations!$C$100:$M$195,8,0)),"",VLOOKUP('Choose Housekeeping Genes'!$C10,Calculations!$C$100:$M$195,8,0))</f>
        <v/>
      </c>
      <c r="AG107" s="36" t="str">
        <f>IF(ISERROR(VLOOKUP('Choose Housekeeping Genes'!$C10,Calculations!$C$100:$M$195,9,0)),"",VLOOKUP('Choose Housekeeping Genes'!$C10,Calculations!$C$100:$M$195,9,0))</f>
        <v/>
      </c>
      <c r="AH107" s="36" t="str">
        <f>IF(ISERROR(VLOOKUP('Choose Housekeeping Genes'!$C10,Calculations!$C$100:$M$195,10,0)),"",VLOOKUP('Choose Housekeeping Genes'!$C10,Calculations!$C$100:$M$195,10,0))</f>
        <v/>
      </c>
      <c r="AI107" s="36" t="str">
        <f>IF(ISERROR(VLOOKUP('Choose Housekeeping Genes'!$C10,Calculations!$C$100:$M$195,11,0)),"",VLOOKUP('Choose Housekeeping Genes'!$C10,Calculations!$C$100:$M$195,11,0))</f>
        <v/>
      </c>
      <c r="AJ107" s="36" t="str">
        <f>IF(ISERROR(VLOOKUP('Choose Housekeeping Genes'!$C10,Calculations!$C$100:$Y$195,14,0)),"",VLOOKUP('Choose Housekeeping Genes'!$C10,Calculations!$C$100:$Y$195,14,0))</f>
        <v/>
      </c>
      <c r="AK107" s="36" t="str">
        <f>IF(ISERROR(VLOOKUP('Choose Housekeeping Genes'!$C10,Calculations!$C$100:$Y$195,15,0)),"",VLOOKUP('Choose Housekeeping Genes'!$C10,Calculations!$C$100:$Y$195,15,0))</f>
        <v/>
      </c>
      <c r="AL107" s="36" t="str">
        <f>IF(ISERROR(VLOOKUP('Choose Housekeeping Genes'!$C10,Calculations!$C$100:$Y$195,16,0)),"",VLOOKUP('Choose Housekeeping Genes'!$C10,Calculations!$C$100:$Y$195,16,0))</f>
        <v/>
      </c>
      <c r="AM107" s="36" t="str">
        <f>IF(ISERROR(VLOOKUP('Choose Housekeeping Genes'!$C10,Calculations!$C$100:$Y$195,17,0)),"",VLOOKUP('Choose Housekeeping Genes'!$C10,Calculations!$C$100:$Y$195,17,0))</f>
        <v/>
      </c>
      <c r="AN107" s="36" t="str">
        <f>IF(ISERROR(VLOOKUP('Choose Housekeeping Genes'!$C10,Calculations!$C$100:$Y$195,18,0)),"",VLOOKUP('Choose Housekeeping Genes'!$C10,Calculations!$C$100:$Y$195,18,0))</f>
        <v/>
      </c>
      <c r="AO107" s="36" t="str">
        <f>IF(ISERROR(VLOOKUP('Choose Housekeeping Genes'!$C10,Calculations!$C$100:$Y$195,19,0)),"",VLOOKUP('Choose Housekeeping Genes'!$C10,Calculations!$C$100:$Y$195,19,0))</f>
        <v/>
      </c>
      <c r="AP107" s="36" t="str">
        <f>IF(ISERROR(VLOOKUP('Choose Housekeeping Genes'!$C10,Calculations!$C$100:$Y$195,20,0)),"",VLOOKUP('Choose Housekeeping Genes'!$C10,Calculations!$C$100:$Y$195,20,0))</f>
        <v/>
      </c>
      <c r="AQ107" s="36" t="str">
        <f>IF(ISERROR(VLOOKUP('Choose Housekeeping Genes'!$C10,Calculations!$C$100:$Y$195,21,0)),"",VLOOKUP('Choose Housekeeping Genes'!$C10,Calculations!$C$100:$Y$195,21,0))</f>
        <v/>
      </c>
      <c r="AR107" s="36" t="str">
        <f>IF(ISERROR(VLOOKUP('Choose Housekeeping Genes'!$C10,Calculations!$C$100:$Y$195,22,0)),"",VLOOKUP('Choose Housekeeping Genes'!$C10,Calculations!$C$100:$Y$195,22,0))</f>
        <v/>
      </c>
      <c r="AS107" s="36" t="str">
        <f>IF(ISERROR(VLOOKUP('Choose Housekeeping Genes'!$C10,Calculations!$C$100:$Y$195,23,0)),"",VLOOKUP('Choose Housekeeping Genes'!$C10,Calculations!$C$100:$Y$195,23,0))</f>
        <v/>
      </c>
      <c r="AT107" s="34" t="str">
        <f t="shared" si="106"/>
        <v/>
      </c>
      <c r="AU107" s="34" t="str">
        <f t="shared" si="107"/>
        <v/>
      </c>
      <c r="AV107" s="34" t="str">
        <f t="shared" si="108"/>
        <v/>
      </c>
      <c r="AW107" s="34" t="str">
        <f t="shared" si="109"/>
        <v/>
      </c>
      <c r="AX107" s="34" t="str">
        <f t="shared" si="110"/>
        <v/>
      </c>
      <c r="AY107" s="34" t="str">
        <f t="shared" si="111"/>
        <v/>
      </c>
      <c r="AZ107" s="34" t="str">
        <f t="shared" si="112"/>
        <v/>
      </c>
      <c r="BA107" s="34" t="str">
        <f t="shared" si="113"/>
        <v/>
      </c>
      <c r="BB107" s="34" t="str">
        <f t="shared" si="114"/>
        <v/>
      </c>
      <c r="BC107" s="34" t="str">
        <f t="shared" si="115"/>
        <v/>
      </c>
      <c r="BD107" s="34" t="str">
        <f t="shared" si="117"/>
        <v/>
      </c>
      <c r="BE107" s="34" t="str">
        <f t="shared" si="118"/>
        <v/>
      </c>
      <c r="BF107" s="34" t="str">
        <f t="shared" si="119"/>
        <v/>
      </c>
      <c r="BG107" s="34" t="str">
        <f t="shared" si="120"/>
        <v/>
      </c>
      <c r="BH107" s="34" t="str">
        <f t="shared" si="121"/>
        <v/>
      </c>
      <c r="BI107" s="34" t="str">
        <f t="shared" si="122"/>
        <v/>
      </c>
      <c r="BJ107" s="34" t="str">
        <f t="shared" si="123"/>
        <v/>
      </c>
      <c r="BK107" s="34" t="str">
        <f t="shared" si="124"/>
        <v/>
      </c>
      <c r="BL107" s="34" t="str">
        <f t="shared" si="125"/>
        <v/>
      </c>
      <c r="BM107" s="34" t="str">
        <f t="shared" si="126"/>
        <v/>
      </c>
      <c r="BN107" s="36" t="e">
        <f t="shared" si="127"/>
        <v>#DIV/0!</v>
      </c>
      <c r="BO107" s="36" t="e">
        <f t="shared" si="128"/>
        <v>#DIV/0!</v>
      </c>
      <c r="BP107" s="37" t="str">
        <f t="shared" si="86"/>
        <v/>
      </c>
      <c r="BQ107" s="37" t="str">
        <f t="shared" si="87"/>
        <v/>
      </c>
      <c r="BR107" s="37" t="str">
        <f t="shared" si="88"/>
        <v/>
      </c>
      <c r="BS107" s="37" t="str">
        <f t="shared" si="89"/>
        <v/>
      </c>
      <c r="BT107" s="37" t="str">
        <f t="shared" si="90"/>
        <v/>
      </c>
      <c r="BU107" s="37" t="str">
        <f t="shared" si="91"/>
        <v/>
      </c>
      <c r="BV107" s="37" t="str">
        <f t="shared" si="92"/>
        <v/>
      </c>
      <c r="BW107" s="37" t="str">
        <f t="shared" si="93"/>
        <v/>
      </c>
      <c r="BX107" s="37" t="str">
        <f t="shared" si="94"/>
        <v/>
      </c>
      <c r="BY107" s="37" t="str">
        <f t="shared" si="95"/>
        <v/>
      </c>
      <c r="BZ107" s="37" t="str">
        <f t="shared" si="96"/>
        <v/>
      </c>
      <c r="CA107" s="37" t="str">
        <f t="shared" si="97"/>
        <v/>
      </c>
      <c r="CB107" s="37" t="str">
        <f t="shared" si="98"/>
        <v/>
      </c>
      <c r="CC107" s="37" t="str">
        <f t="shared" si="99"/>
        <v/>
      </c>
      <c r="CD107" s="37" t="str">
        <f t="shared" si="100"/>
        <v/>
      </c>
      <c r="CE107" s="37" t="str">
        <f t="shared" si="101"/>
        <v/>
      </c>
      <c r="CF107" s="37" t="str">
        <f t="shared" si="102"/>
        <v/>
      </c>
      <c r="CG107" s="37" t="str">
        <f t="shared" si="103"/>
        <v/>
      </c>
      <c r="CH107" s="37" t="str">
        <f t="shared" si="104"/>
        <v/>
      </c>
      <c r="CI107" s="37" t="str">
        <f t="shared" si="105"/>
        <v/>
      </c>
    </row>
    <row r="108" spans="1:87" ht="12.75">
      <c r="A108" s="16"/>
      <c r="B108" s="14" t="str">
        <f>'Gene Table'!D107</f>
        <v>MIMAT0001413</v>
      </c>
      <c r="C108" s="14" t="s">
        <v>41</v>
      </c>
      <c r="D108" s="15" t="str">
        <f>IF(SUM('Test Sample Data'!D$3:D$98)&gt;10,IF(AND(ISNUMBER('Test Sample Data'!D107),'Test Sample Data'!D107&lt;$B$1,'Test Sample Data'!D107&gt;0),'Test Sample Data'!D107,$B$1),"")</f>
        <v/>
      </c>
      <c r="E108" s="15" t="str">
        <f>IF(SUM('Test Sample Data'!E$3:E$98)&gt;10,IF(AND(ISNUMBER('Test Sample Data'!E107),'Test Sample Data'!E107&lt;$B$1,'Test Sample Data'!E107&gt;0),'Test Sample Data'!E107,$B$1),"")</f>
        <v/>
      </c>
      <c r="F108" s="15" t="str">
        <f>IF(SUM('Test Sample Data'!F$3:F$98)&gt;10,IF(AND(ISNUMBER('Test Sample Data'!F107),'Test Sample Data'!F107&lt;$B$1,'Test Sample Data'!F107&gt;0),'Test Sample Data'!F107,$B$1),"")</f>
        <v/>
      </c>
      <c r="G108" s="15" t="str">
        <f>IF(SUM('Test Sample Data'!G$3:G$98)&gt;10,IF(AND(ISNUMBER('Test Sample Data'!G107),'Test Sample Data'!G107&lt;$B$1,'Test Sample Data'!G107&gt;0),'Test Sample Data'!G107,$B$1),"")</f>
        <v/>
      </c>
      <c r="H108" s="15" t="str">
        <f>IF(SUM('Test Sample Data'!H$3:H$98)&gt;10,IF(AND(ISNUMBER('Test Sample Data'!H107),'Test Sample Data'!H107&lt;$B$1,'Test Sample Data'!H107&gt;0),'Test Sample Data'!H107,$B$1),"")</f>
        <v/>
      </c>
      <c r="I108" s="15" t="str">
        <f>IF(SUM('Test Sample Data'!I$3:I$98)&gt;10,IF(AND(ISNUMBER('Test Sample Data'!I107),'Test Sample Data'!I107&lt;$B$1,'Test Sample Data'!I107&gt;0),'Test Sample Data'!I107,$B$1),"")</f>
        <v/>
      </c>
      <c r="J108" s="15" t="str">
        <f>IF(SUM('Test Sample Data'!J$3:J$98)&gt;10,IF(AND(ISNUMBER('Test Sample Data'!J107),'Test Sample Data'!J107&lt;$B$1,'Test Sample Data'!J107&gt;0),'Test Sample Data'!J107,$B$1),"")</f>
        <v/>
      </c>
      <c r="K108" s="15" t="str">
        <f>IF(SUM('Test Sample Data'!K$3:K$98)&gt;10,IF(AND(ISNUMBER('Test Sample Data'!K107),'Test Sample Data'!K107&lt;$B$1,'Test Sample Data'!K107&gt;0),'Test Sample Data'!K107,$B$1),"")</f>
        <v/>
      </c>
      <c r="L108" s="15" t="str">
        <f>IF(SUM('Test Sample Data'!L$3:L$98)&gt;10,IF(AND(ISNUMBER('Test Sample Data'!L107),'Test Sample Data'!L107&lt;$B$1,'Test Sample Data'!L107&gt;0),'Test Sample Data'!L107,$B$1),"")</f>
        <v/>
      </c>
      <c r="M108" s="15" t="str">
        <f>IF(SUM('Test Sample Data'!M$3:M$98)&gt;10,IF(AND(ISNUMBER('Test Sample Data'!M107),'Test Sample Data'!M107&lt;$B$1,'Test Sample Data'!M107&gt;0),'Test Sample Data'!M107,$B$1),"")</f>
        <v/>
      </c>
      <c r="N108" s="15" t="str">
        <f>'Gene Table'!D107</f>
        <v>MIMAT0001413</v>
      </c>
      <c r="O108" s="14" t="s">
        <v>41</v>
      </c>
      <c r="P108" s="15" t="str">
        <f>IF(SUM('Control Sample Data'!D$3:D$98)&gt;10,IF(AND(ISNUMBER('Control Sample Data'!D107),'Control Sample Data'!D107&lt;$B$1,'Control Sample Data'!D107&gt;0),'Control Sample Data'!D107,$B$1),"")</f>
        <v/>
      </c>
      <c r="Q108" s="15" t="str">
        <f>IF(SUM('Control Sample Data'!E$3:E$98)&gt;10,IF(AND(ISNUMBER('Control Sample Data'!E107),'Control Sample Data'!E107&lt;$B$1,'Control Sample Data'!E107&gt;0),'Control Sample Data'!E107,$B$1),"")</f>
        <v/>
      </c>
      <c r="R108" s="15" t="str">
        <f>IF(SUM('Control Sample Data'!F$3:F$98)&gt;10,IF(AND(ISNUMBER('Control Sample Data'!F107),'Control Sample Data'!F107&lt;$B$1,'Control Sample Data'!F107&gt;0),'Control Sample Data'!F107,$B$1),"")</f>
        <v/>
      </c>
      <c r="S108" s="15" t="str">
        <f>IF(SUM('Control Sample Data'!G$3:G$98)&gt;10,IF(AND(ISNUMBER('Control Sample Data'!G107),'Control Sample Data'!G107&lt;$B$1,'Control Sample Data'!G107&gt;0),'Control Sample Data'!G107,$B$1),"")</f>
        <v/>
      </c>
      <c r="T108" s="15" t="str">
        <f>IF(SUM('Control Sample Data'!H$3:H$98)&gt;10,IF(AND(ISNUMBER('Control Sample Data'!H107),'Control Sample Data'!H107&lt;$B$1,'Control Sample Data'!H107&gt;0),'Control Sample Data'!H107,$B$1),"")</f>
        <v/>
      </c>
      <c r="U108" s="15" t="str">
        <f>IF(SUM('Control Sample Data'!I$3:I$98)&gt;10,IF(AND(ISNUMBER('Control Sample Data'!I107),'Control Sample Data'!I107&lt;$B$1,'Control Sample Data'!I107&gt;0),'Control Sample Data'!I107,$B$1),"")</f>
        <v/>
      </c>
      <c r="V108" s="15" t="str">
        <f>IF(SUM('Control Sample Data'!J$3:J$98)&gt;10,IF(AND(ISNUMBER('Control Sample Data'!J107),'Control Sample Data'!J107&lt;$B$1,'Control Sample Data'!J107&gt;0),'Control Sample Data'!J107,$B$1),"")</f>
        <v/>
      </c>
      <c r="W108" s="15" t="str">
        <f>IF(SUM('Control Sample Data'!K$3:K$98)&gt;10,IF(AND(ISNUMBER('Control Sample Data'!K107),'Control Sample Data'!K107&lt;$B$1,'Control Sample Data'!K107&gt;0),'Control Sample Data'!K107,$B$1),"")</f>
        <v/>
      </c>
      <c r="X108" s="15" t="str">
        <f>IF(SUM('Control Sample Data'!L$3:L$98)&gt;10,IF(AND(ISNUMBER('Control Sample Data'!L107),'Control Sample Data'!L107&lt;$B$1,'Control Sample Data'!L107&gt;0),'Control Sample Data'!L107,$B$1),"")</f>
        <v/>
      </c>
      <c r="Y108" s="39" t="str">
        <f>IF(SUM('Control Sample Data'!M$3:M$98)&gt;10,IF(AND(ISNUMBER('Control Sample Data'!M107),'Control Sample Data'!M107&lt;$B$1,'Control Sample Data'!M107&gt;0),'Control Sample Data'!M107,$B$1),"")</f>
        <v/>
      </c>
      <c r="Z108" s="36" t="str">
        <f>IF(ISERROR(VLOOKUP('Choose Housekeeping Genes'!$C11,Calculations!$C$100:$M$195,2,0)),"",VLOOKUP('Choose Housekeeping Genes'!$C11,Calculations!$C$100:$M$195,2,0))</f>
        <v/>
      </c>
      <c r="AA108" s="36" t="str">
        <f>IF(ISERROR(VLOOKUP('Choose Housekeeping Genes'!$C11,Calculations!$C$100:$M$195,3,0)),"",VLOOKUP('Choose Housekeeping Genes'!$C11,Calculations!$C$100:$M$195,3,0))</f>
        <v/>
      </c>
      <c r="AB108" s="36" t="str">
        <f>IF(ISERROR(VLOOKUP('Choose Housekeeping Genes'!$C11,Calculations!$C$100:$M$195,4,0)),"",VLOOKUP('Choose Housekeeping Genes'!$C11,Calculations!$C$100:$M$195,4,0))</f>
        <v/>
      </c>
      <c r="AC108" s="36" t="str">
        <f>IF(ISERROR(VLOOKUP('Choose Housekeeping Genes'!$C11,Calculations!$C$100:$M$195,5,0)),"",VLOOKUP('Choose Housekeeping Genes'!$C11,Calculations!$C$100:$M$195,5,0))</f>
        <v/>
      </c>
      <c r="AD108" s="36" t="str">
        <f>IF(ISERROR(VLOOKUP('Choose Housekeeping Genes'!$C11,Calculations!$C$100:$M$195,6,0)),"",VLOOKUP('Choose Housekeeping Genes'!$C11,Calculations!$C$100:$M$195,6,0))</f>
        <v/>
      </c>
      <c r="AE108" s="36" t="str">
        <f>IF(ISERROR(VLOOKUP('Choose Housekeeping Genes'!$C11,Calculations!$C$100:$M$195,7,0)),"",VLOOKUP('Choose Housekeeping Genes'!$C11,Calculations!$C$100:$M$195,7,0))</f>
        <v/>
      </c>
      <c r="AF108" s="36" t="str">
        <f>IF(ISERROR(VLOOKUP('Choose Housekeeping Genes'!$C11,Calculations!$C$100:$M$195,8,0)),"",VLOOKUP('Choose Housekeeping Genes'!$C11,Calculations!$C$100:$M$195,8,0))</f>
        <v/>
      </c>
      <c r="AG108" s="36" t="str">
        <f>IF(ISERROR(VLOOKUP('Choose Housekeeping Genes'!$C11,Calculations!$C$100:$M$195,9,0)),"",VLOOKUP('Choose Housekeeping Genes'!$C11,Calculations!$C$100:$M$195,9,0))</f>
        <v/>
      </c>
      <c r="AH108" s="36" t="str">
        <f>IF(ISERROR(VLOOKUP('Choose Housekeeping Genes'!$C11,Calculations!$C$100:$M$195,10,0)),"",VLOOKUP('Choose Housekeeping Genes'!$C11,Calculations!$C$100:$M$195,10,0))</f>
        <v/>
      </c>
      <c r="AI108" s="36" t="str">
        <f>IF(ISERROR(VLOOKUP('Choose Housekeeping Genes'!$C11,Calculations!$C$100:$M$195,11,0)),"",VLOOKUP('Choose Housekeeping Genes'!$C11,Calculations!$C$100:$M$195,11,0))</f>
        <v/>
      </c>
      <c r="AJ108" s="36" t="str">
        <f>IF(ISERROR(VLOOKUP('Choose Housekeeping Genes'!$C11,Calculations!$C$100:$Y$195,14,0)),"",VLOOKUP('Choose Housekeeping Genes'!$C11,Calculations!$C$100:$Y$195,14,0))</f>
        <v/>
      </c>
      <c r="AK108" s="36" t="str">
        <f>IF(ISERROR(VLOOKUP('Choose Housekeeping Genes'!$C11,Calculations!$C$100:$Y$195,15,0)),"",VLOOKUP('Choose Housekeeping Genes'!$C11,Calculations!$C$100:$Y$195,15,0))</f>
        <v/>
      </c>
      <c r="AL108" s="36" t="str">
        <f>IF(ISERROR(VLOOKUP('Choose Housekeeping Genes'!$C11,Calculations!$C$100:$Y$195,16,0)),"",VLOOKUP('Choose Housekeeping Genes'!$C11,Calculations!$C$100:$Y$195,16,0))</f>
        <v/>
      </c>
      <c r="AM108" s="36" t="str">
        <f>IF(ISERROR(VLOOKUP('Choose Housekeeping Genes'!$C11,Calculations!$C$100:$Y$195,17,0)),"",VLOOKUP('Choose Housekeeping Genes'!$C11,Calculations!$C$100:$Y$195,17,0))</f>
        <v/>
      </c>
      <c r="AN108" s="36" t="str">
        <f>IF(ISERROR(VLOOKUP('Choose Housekeeping Genes'!$C11,Calculations!$C$100:$Y$195,18,0)),"",VLOOKUP('Choose Housekeeping Genes'!$C11,Calculations!$C$100:$Y$195,18,0))</f>
        <v/>
      </c>
      <c r="AO108" s="36" t="str">
        <f>IF(ISERROR(VLOOKUP('Choose Housekeeping Genes'!$C11,Calculations!$C$100:$Y$195,19,0)),"",VLOOKUP('Choose Housekeeping Genes'!$C11,Calculations!$C$100:$Y$195,19,0))</f>
        <v/>
      </c>
      <c r="AP108" s="36" t="str">
        <f>IF(ISERROR(VLOOKUP('Choose Housekeeping Genes'!$C11,Calculations!$C$100:$Y$195,20,0)),"",VLOOKUP('Choose Housekeeping Genes'!$C11,Calculations!$C$100:$Y$195,20,0))</f>
        <v/>
      </c>
      <c r="AQ108" s="36" t="str">
        <f>IF(ISERROR(VLOOKUP('Choose Housekeeping Genes'!$C11,Calculations!$C$100:$Y$195,21,0)),"",VLOOKUP('Choose Housekeeping Genes'!$C11,Calculations!$C$100:$Y$195,21,0))</f>
        <v/>
      </c>
      <c r="AR108" s="36" t="str">
        <f>IF(ISERROR(VLOOKUP('Choose Housekeeping Genes'!$C11,Calculations!$C$100:$Y$195,22,0)),"",VLOOKUP('Choose Housekeeping Genes'!$C11,Calculations!$C$100:$Y$195,22,0))</f>
        <v/>
      </c>
      <c r="AS108" s="36" t="str">
        <f>IF(ISERROR(VLOOKUP('Choose Housekeeping Genes'!$C11,Calculations!$C$100:$Y$195,23,0)),"",VLOOKUP('Choose Housekeeping Genes'!$C11,Calculations!$C$100:$Y$195,23,0))</f>
        <v/>
      </c>
      <c r="AT108" s="34" t="str">
        <f t="shared" si="106"/>
        <v/>
      </c>
      <c r="AU108" s="34" t="str">
        <f t="shared" si="107"/>
        <v/>
      </c>
      <c r="AV108" s="34" t="str">
        <f t="shared" si="108"/>
        <v/>
      </c>
      <c r="AW108" s="34" t="str">
        <f t="shared" si="109"/>
        <v/>
      </c>
      <c r="AX108" s="34" t="str">
        <f t="shared" si="110"/>
        <v/>
      </c>
      <c r="AY108" s="34" t="str">
        <f t="shared" si="111"/>
        <v/>
      </c>
      <c r="AZ108" s="34" t="str">
        <f t="shared" si="112"/>
        <v/>
      </c>
      <c r="BA108" s="34" t="str">
        <f t="shared" si="113"/>
        <v/>
      </c>
      <c r="BB108" s="34" t="str">
        <f t="shared" si="114"/>
        <v/>
      </c>
      <c r="BC108" s="34" t="str">
        <f t="shared" si="115"/>
        <v/>
      </c>
      <c r="BD108" s="34" t="str">
        <f t="shared" si="117"/>
        <v/>
      </c>
      <c r="BE108" s="34" t="str">
        <f t="shared" si="118"/>
        <v/>
      </c>
      <c r="BF108" s="34" t="str">
        <f t="shared" si="119"/>
        <v/>
      </c>
      <c r="BG108" s="34" t="str">
        <f t="shared" si="120"/>
        <v/>
      </c>
      <c r="BH108" s="34" t="str">
        <f t="shared" si="121"/>
        <v/>
      </c>
      <c r="BI108" s="34" t="str">
        <f t="shared" si="122"/>
        <v/>
      </c>
      <c r="BJ108" s="34" t="str">
        <f t="shared" si="123"/>
        <v/>
      </c>
      <c r="BK108" s="34" t="str">
        <f t="shared" si="124"/>
        <v/>
      </c>
      <c r="BL108" s="34" t="str">
        <f t="shared" si="125"/>
        <v/>
      </c>
      <c r="BM108" s="34" t="str">
        <f t="shared" si="126"/>
        <v/>
      </c>
      <c r="BN108" s="36" t="e">
        <f t="shared" si="127"/>
        <v>#DIV/0!</v>
      </c>
      <c r="BO108" s="36" t="e">
        <f t="shared" si="128"/>
        <v>#DIV/0!</v>
      </c>
      <c r="BP108" s="37" t="str">
        <f t="shared" si="86"/>
        <v/>
      </c>
      <c r="BQ108" s="37" t="str">
        <f t="shared" si="87"/>
        <v/>
      </c>
      <c r="BR108" s="37" t="str">
        <f t="shared" si="88"/>
        <v/>
      </c>
      <c r="BS108" s="37" t="str">
        <f t="shared" si="89"/>
        <v/>
      </c>
      <c r="BT108" s="37" t="str">
        <f t="shared" si="90"/>
        <v/>
      </c>
      <c r="BU108" s="37" t="str">
        <f t="shared" si="91"/>
        <v/>
      </c>
      <c r="BV108" s="37" t="str">
        <f t="shared" si="92"/>
        <v/>
      </c>
      <c r="BW108" s="37" t="str">
        <f t="shared" si="93"/>
        <v/>
      </c>
      <c r="BX108" s="37" t="str">
        <f t="shared" si="94"/>
        <v/>
      </c>
      <c r="BY108" s="37" t="str">
        <f t="shared" si="95"/>
        <v/>
      </c>
      <c r="BZ108" s="37" t="str">
        <f t="shared" si="96"/>
        <v/>
      </c>
      <c r="CA108" s="37" t="str">
        <f t="shared" si="97"/>
        <v/>
      </c>
      <c r="CB108" s="37" t="str">
        <f t="shared" si="98"/>
        <v/>
      </c>
      <c r="CC108" s="37" t="str">
        <f t="shared" si="99"/>
        <v/>
      </c>
      <c r="CD108" s="37" t="str">
        <f t="shared" si="100"/>
        <v/>
      </c>
      <c r="CE108" s="37" t="str">
        <f t="shared" si="101"/>
        <v/>
      </c>
      <c r="CF108" s="37" t="str">
        <f t="shared" si="102"/>
        <v/>
      </c>
      <c r="CG108" s="37" t="str">
        <f t="shared" si="103"/>
        <v/>
      </c>
      <c r="CH108" s="37" t="str">
        <f t="shared" si="104"/>
        <v/>
      </c>
      <c r="CI108" s="37" t="str">
        <f t="shared" si="105"/>
        <v/>
      </c>
    </row>
    <row r="109" spans="1:87" ht="12.75">
      <c r="A109" s="16"/>
      <c r="B109" s="14" t="str">
        <f>'Gene Table'!D108</f>
        <v>MIMAT0005793</v>
      </c>
      <c r="C109" s="14" t="s">
        <v>45</v>
      </c>
      <c r="D109" s="15" t="str">
        <f>IF(SUM('Test Sample Data'!D$3:D$98)&gt;10,IF(AND(ISNUMBER('Test Sample Data'!D108),'Test Sample Data'!D108&lt;$B$1,'Test Sample Data'!D108&gt;0),'Test Sample Data'!D108,$B$1),"")</f>
        <v/>
      </c>
      <c r="E109" s="15" t="str">
        <f>IF(SUM('Test Sample Data'!E$3:E$98)&gt;10,IF(AND(ISNUMBER('Test Sample Data'!E108),'Test Sample Data'!E108&lt;$B$1,'Test Sample Data'!E108&gt;0),'Test Sample Data'!E108,$B$1),"")</f>
        <v/>
      </c>
      <c r="F109" s="15" t="str">
        <f>IF(SUM('Test Sample Data'!F$3:F$98)&gt;10,IF(AND(ISNUMBER('Test Sample Data'!F108),'Test Sample Data'!F108&lt;$B$1,'Test Sample Data'!F108&gt;0),'Test Sample Data'!F108,$B$1),"")</f>
        <v/>
      </c>
      <c r="G109" s="15" t="str">
        <f>IF(SUM('Test Sample Data'!G$3:G$98)&gt;10,IF(AND(ISNUMBER('Test Sample Data'!G108),'Test Sample Data'!G108&lt;$B$1,'Test Sample Data'!G108&gt;0),'Test Sample Data'!G108,$B$1),"")</f>
        <v/>
      </c>
      <c r="H109" s="15" t="str">
        <f>IF(SUM('Test Sample Data'!H$3:H$98)&gt;10,IF(AND(ISNUMBER('Test Sample Data'!H108),'Test Sample Data'!H108&lt;$B$1,'Test Sample Data'!H108&gt;0),'Test Sample Data'!H108,$B$1),"")</f>
        <v/>
      </c>
      <c r="I109" s="15" t="str">
        <f>IF(SUM('Test Sample Data'!I$3:I$98)&gt;10,IF(AND(ISNUMBER('Test Sample Data'!I108),'Test Sample Data'!I108&lt;$B$1,'Test Sample Data'!I108&gt;0),'Test Sample Data'!I108,$B$1),"")</f>
        <v/>
      </c>
      <c r="J109" s="15" t="str">
        <f>IF(SUM('Test Sample Data'!J$3:J$98)&gt;10,IF(AND(ISNUMBER('Test Sample Data'!J108),'Test Sample Data'!J108&lt;$B$1,'Test Sample Data'!J108&gt;0),'Test Sample Data'!J108,$B$1),"")</f>
        <v/>
      </c>
      <c r="K109" s="15" t="str">
        <f>IF(SUM('Test Sample Data'!K$3:K$98)&gt;10,IF(AND(ISNUMBER('Test Sample Data'!K108),'Test Sample Data'!K108&lt;$B$1,'Test Sample Data'!K108&gt;0),'Test Sample Data'!K108,$B$1),"")</f>
        <v/>
      </c>
      <c r="L109" s="15" t="str">
        <f>IF(SUM('Test Sample Data'!L$3:L$98)&gt;10,IF(AND(ISNUMBER('Test Sample Data'!L108),'Test Sample Data'!L108&lt;$B$1,'Test Sample Data'!L108&gt;0),'Test Sample Data'!L108,$B$1),"")</f>
        <v/>
      </c>
      <c r="M109" s="15" t="str">
        <f>IF(SUM('Test Sample Data'!M$3:M$98)&gt;10,IF(AND(ISNUMBER('Test Sample Data'!M108),'Test Sample Data'!M108&lt;$B$1,'Test Sample Data'!M108&gt;0),'Test Sample Data'!M108,$B$1),"")</f>
        <v/>
      </c>
      <c r="N109" s="15" t="str">
        <f>'Gene Table'!D108</f>
        <v>MIMAT0005793</v>
      </c>
      <c r="O109" s="14" t="s">
        <v>45</v>
      </c>
      <c r="P109" s="15" t="str">
        <f>IF(SUM('Control Sample Data'!D$3:D$98)&gt;10,IF(AND(ISNUMBER('Control Sample Data'!D108),'Control Sample Data'!D108&lt;$B$1,'Control Sample Data'!D108&gt;0),'Control Sample Data'!D108,$B$1),"")</f>
        <v/>
      </c>
      <c r="Q109" s="15" t="str">
        <f>IF(SUM('Control Sample Data'!E$3:E$98)&gt;10,IF(AND(ISNUMBER('Control Sample Data'!E108),'Control Sample Data'!E108&lt;$B$1,'Control Sample Data'!E108&gt;0),'Control Sample Data'!E108,$B$1),"")</f>
        <v/>
      </c>
      <c r="R109" s="15" t="str">
        <f>IF(SUM('Control Sample Data'!F$3:F$98)&gt;10,IF(AND(ISNUMBER('Control Sample Data'!F108),'Control Sample Data'!F108&lt;$B$1,'Control Sample Data'!F108&gt;0),'Control Sample Data'!F108,$B$1),"")</f>
        <v/>
      </c>
      <c r="S109" s="15" t="str">
        <f>IF(SUM('Control Sample Data'!G$3:G$98)&gt;10,IF(AND(ISNUMBER('Control Sample Data'!G108),'Control Sample Data'!G108&lt;$B$1,'Control Sample Data'!G108&gt;0),'Control Sample Data'!G108,$B$1),"")</f>
        <v/>
      </c>
      <c r="T109" s="15" t="str">
        <f>IF(SUM('Control Sample Data'!H$3:H$98)&gt;10,IF(AND(ISNUMBER('Control Sample Data'!H108),'Control Sample Data'!H108&lt;$B$1,'Control Sample Data'!H108&gt;0),'Control Sample Data'!H108,$B$1),"")</f>
        <v/>
      </c>
      <c r="U109" s="15" t="str">
        <f>IF(SUM('Control Sample Data'!I$3:I$98)&gt;10,IF(AND(ISNUMBER('Control Sample Data'!I108),'Control Sample Data'!I108&lt;$B$1,'Control Sample Data'!I108&gt;0),'Control Sample Data'!I108,$B$1),"")</f>
        <v/>
      </c>
      <c r="V109" s="15" t="str">
        <f>IF(SUM('Control Sample Data'!J$3:J$98)&gt;10,IF(AND(ISNUMBER('Control Sample Data'!J108),'Control Sample Data'!J108&lt;$B$1,'Control Sample Data'!J108&gt;0),'Control Sample Data'!J108,$B$1),"")</f>
        <v/>
      </c>
      <c r="W109" s="15" t="str">
        <f>IF(SUM('Control Sample Data'!K$3:K$98)&gt;10,IF(AND(ISNUMBER('Control Sample Data'!K108),'Control Sample Data'!K108&lt;$B$1,'Control Sample Data'!K108&gt;0),'Control Sample Data'!K108,$B$1),"")</f>
        <v/>
      </c>
      <c r="X109" s="15" t="str">
        <f>IF(SUM('Control Sample Data'!L$3:L$98)&gt;10,IF(AND(ISNUMBER('Control Sample Data'!L108),'Control Sample Data'!L108&lt;$B$1,'Control Sample Data'!L108&gt;0),'Control Sample Data'!L108,$B$1),"")</f>
        <v/>
      </c>
      <c r="Y109" s="39" t="str">
        <f>IF(SUM('Control Sample Data'!M$3:M$98)&gt;10,IF(AND(ISNUMBER('Control Sample Data'!M108),'Control Sample Data'!M108&lt;$B$1,'Control Sample Data'!M108&gt;0),'Control Sample Data'!M108,$B$1),"")</f>
        <v/>
      </c>
      <c r="Z109" s="36" t="str">
        <f>IF(ISERROR(VLOOKUP('Choose Housekeeping Genes'!$C12,Calculations!$C$100:$M$195,2,0)),"",VLOOKUP('Choose Housekeeping Genes'!$C12,Calculations!$C$100:$M$195,2,0))</f>
        <v/>
      </c>
      <c r="AA109" s="36" t="str">
        <f>IF(ISERROR(VLOOKUP('Choose Housekeeping Genes'!$C12,Calculations!$C$100:$M$195,3,0)),"",VLOOKUP('Choose Housekeeping Genes'!$C12,Calculations!$C$100:$M$195,3,0))</f>
        <v/>
      </c>
      <c r="AB109" s="36" t="str">
        <f>IF(ISERROR(VLOOKUP('Choose Housekeeping Genes'!$C12,Calculations!$C$100:$M$195,4,0)),"",VLOOKUP('Choose Housekeeping Genes'!$C12,Calculations!$C$100:$M$195,4,0))</f>
        <v/>
      </c>
      <c r="AC109" s="36" t="str">
        <f>IF(ISERROR(VLOOKUP('Choose Housekeeping Genes'!$C12,Calculations!$C$100:$M$195,5,0)),"",VLOOKUP('Choose Housekeeping Genes'!$C12,Calculations!$C$100:$M$195,5,0))</f>
        <v/>
      </c>
      <c r="AD109" s="36" t="str">
        <f>IF(ISERROR(VLOOKUP('Choose Housekeeping Genes'!$C12,Calculations!$C$100:$M$195,6,0)),"",VLOOKUP('Choose Housekeeping Genes'!$C12,Calculations!$C$100:$M$195,6,0))</f>
        <v/>
      </c>
      <c r="AE109" s="36" t="str">
        <f>IF(ISERROR(VLOOKUP('Choose Housekeeping Genes'!$C12,Calculations!$C$100:$M$195,7,0)),"",VLOOKUP('Choose Housekeeping Genes'!$C12,Calculations!$C$100:$M$195,7,0))</f>
        <v/>
      </c>
      <c r="AF109" s="36" t="str">
        <f>IF(ISERROR(VLOOKUP('Choose Housekeeping Genes'!$C12,Calculations!$C$100:$M$195,8,0)),"",VLOOKUP('Choose Housekeeping Genes'!$C12,Calculations!$C$100:$M$195,8,0))</f>
        <v/>
      </c>
      <c r="AG109" s="36" t="str">
        <f>IF(ISERROR(VLOOKUP('Choose Housekeeping Genes'!$C12,Calculations!$C$100:$M$195,9,0)),"",VLOOKUP('Choose Housekeeping Genes'!$C12,Calculations!$C$100:$M$195,9,0))</f>
        <v/>
      </c>
      <c r="AH109" s="36" t="str">
        <f>IF(ISERROR(VLOOKUP('Choose Housekeeping Genes'!$C12,Calculations!$C$100:$M$195,10,0)),"",VLOOKUP('Choose Housekeeping Genes'!$C12,Calculations!$C$100:$M$195,10,0))</f>
        <v/>
      </c>
      <c r="AI109" s="36" t="str">
        <f>IF(ISERROR(VLOOKUP('Choose Housekeeping Genes'!$C12,Calculations!$C$100:$M$195,11,0)),"",VLOOKUP('Choose Housekeeping Genes'!$C12,Calculations!$C$100:$M$195,11,0))</f>
        <v/>
      </c>
      <c r="AJ109" s="36" t="str">
        <f>IF(ISERROR(VLOOKUP('Choose Housekeeping Genes'!$C12,Calculations!$C$100:$Y$195,14,0)),"",VLOOKUP('Choose Housekeeping Genes'!$C12,Calculations!$C$100:$Y$195,14,0))</f>
        <v/>
      </c>
      <c r="AK109" s="36" t="str">
        <f>IF(ISERROR(VLOOKUP('Choose Housekeeping Genes'!$C12,Calculations!$C$100:$Y$195,15,0)),"",VLOOKUP('Choose Housekeeping Genes'!$C12,Calculations!$C$100:$Y$195,15,0))</f>
        <v/>
      </c>
      <c r="AL109" s="36" t="str">
        <f>IF(ISERROR(VLOOKUP('Choose Housekeeping Genes'!$C12,Calculations!$C$100:$Y$195,16,0)),"",VLOOKUP('Choose Housekeeping Genes'!$C12,Calculations!$C$100:$Y$195,16,0))</f>
        <v/>
      </c>
      <c r="AM109" s="36" t="str">
        <f>IF(ISERROR(VLOOKUP('Choose Housekeeping Genes'!$C12,Calculations!$C$100:$Y$195,17,0)),"",VLOOKUP('Choose Housekeeping Genes'!$C12,Calculations!$C$100:$Y$195,17,0))</f>
        <v/>
      </c>
      <c r="AN109" s="36" t="str">
        <f>IF(ISERROR(VLOOKUP('Choose Housekeeping Genes'!$C12,Calculations!$C$100:$Y$195,18,0)),"",VLOOKUP('Choose Housekeeping Genes'!$C12,Calculations!$C$100:$Y$195,18,0))</f>
        <v/>
      </c>
      <c r="AO109" s="36" t="str">
        <f>IF(ISERROR(VLOOKUP('Choose Housekeeping Genes'!$C12,Calculations!$C$100:$Y$195,19,0)),"",VLOOKUP('Choose Housekeeping Genes'!$C12,Calculations!$C$100:$Y$195,19,0))</f>
        <v/>
      </c>
      <c r="AP109" s="36" t="str">
        <f>IF(ISERROR(VLOOKUP('Choose Housekeeping Genes'!$C12,Calculations!$C$100:$Y$195,20,0)),"",VLOOKUP('Choose Housekeeping Genes'!$C12,Calculations!$C$100:$Y$195,20,0))</f>
        <v/>
      </c>
      <c r="AQ109" s="36" t="str">
        <f>IF(ISERROR(VLOOKUP('Choose Housekeeping Genes'!$C12,Calculations!$C$100:$Y$195,21,0)),"",VLOOKUP('Choose Housekeeping Genes'!$C12,Calculations!$C$100:$Y$195,21,0))</f>
        <v/>
      </c>
      <c r="AR109" s="36" t="str">
        <f>IF(ISERROR(VLOOKUP('Choose Housekeeping Genes'!$C12,Calculations!$C$100:$Y$195,22,0)),"",VLOOKUP('Choose Housekeeping Genes'!$C12,Calculations!$C$100:$Y$195,22,0))</f>
        <v/>
      </c>
      <c r="AS109" s="36" t="str">
        <f>IF(ISERROR(VLOOKUP('Choose Housekeeping Genes'!$C12,Calculations!$C$100:$Y$195,23,0)),"",VLOOKUP('Choose Housekeeping Genes'!$C12,Calculations!$C$100:$Y$195,23,0))</f>
        <v/>
      </c>
      <c r="AT109" s="34" t="str">
        <f t="shared" si="106"/>
        <v/>
      </c>
      <c r="AU109" s="34" t="str">
        <f t="shared" si="107"/>
        <v/>
      </c>
      <c r="AV109" s="34" t="str">
        <f t="shared" si="108"/>
        <v/>
      </c>
      <c r="AW109" s="34" t="str">
        <f t="shared" si="109"/>
        <v/>
      </c>
      <c r="AX109" s="34" t="str">
        <f t="shared" si="110"/>
        <v/>
      </c>
      <c r="AY109" s="34" t="str">
        <f t="shared" si="111"/>
        <v/>
      </c>
      <c r="AZ109" s="34" t="str">
        <f t="shared" si="112"/>
        <v/>
      </c>
      <c r="BA109" s="34" t="str">
        <f t="shared" si="113"/>
        <v/>
      </c>
      <c r="BB109" s="34" t="str">
        <f t="shared" si="114"/>
        <v/>
      </c>
      <c r="BC109" s="34" t="str">
        <f t="shared" si="115"/>
        <v/>
      </c>
      <c r="BD109" s="34" t="str">
        <f t="shared" si="117"/>
        <v/>
      </c>
      <c r="BE109" s="34" t="str">
        <f t="shared" si="118"/>
        <v/>
      </c>
      <c r="BF109" s="34" t="str">
        <f t="shared" si="119"/>
        <v/>
      </c>
      <c r="BG109" s="34" t="str">
        <f t="shared" si="120"/>
        <v/>
      </c>
      <c r="BH109" s="34" t="str">
        <f t="shared" si="121"/>
        <v/>
      </c>
      <c r="BI109" s="34" t="str">
        <f t="shared" si="122"/>
        <v/>
      </c>
      <c r="BJ109" s="34" t="str">
        <f t="shared" si="123"/>
        <v/>
      </c>
      <c r="BK109" s="34" t="str">
        <f t="shared" si="124"/>
        <v/>
      </c>
      <c r="BL109" s="34" t="str">
        <f t="shared" si="125"/>
        <v/>
      </c>
      <c r="BM109" s="34" t="str">
        <f t="shared" si="126"/>
        <v/>
      </c>
      <c r="BN109" s="36" t="e">
        <f t="shared" si="127"/>
        <v>#DIV/0!</v>
      </c>
      <c r="BO109" s="36" t="e">
        <f t="shared" si="128"/>
        <v>#DIV/0!</v>
      </c>
      <c r="BP109" s="37" t="str">
        <f t="shared" si="86"/>
        <v/>
      </c>
      <c r="BQ109" s="37" t="str">
        <f t="shared" si="87"/>
        <v/>
      </c>
      <c r="BR109" s="37" t="str">
        <f t="shared" si="88"/>
        <v/>
      </c>
      <c r="BS109" s="37" t="str">
        <f t="shared" si="89"/>
        <v/>
      </c>
      <c r="BT109" s="37" t="str">
        <f t="shared" si="90"/>
        <v/>
      </c>
      <c r="BU109" s="37" t="str">
        <f t="shared" si="91"/>
        <v/>
      </c>
      <c r="BV109" s="37" t="str">
        <f t="shared" si="92"/>
        <v/>
      </c>
      <c r="BW109" s="37" t="str">
        <f t="shared" si="93"/>
        <v/>
      </c>
      <c r="BX109" s="37" t="str">
        <f t="shared" si="94"/>
        <v/>
      </c>
      <c r="BY109" s="37" t="str">
        <f t="shared" si="95"/>
        <v/>
      </c>
      <c r="BZ109" s="37" t="str">
        <f t="shared" si="96"/>
        <v/>
      </c>
      <c r="CA109" s="37" t="str">
        <f t="shared" si="97"/>
        <v/>
      </c>
      <c r="CB109" s="37" t="str">
        <f t="shared" si="98"/>
        <v/>
      </c>
      <c r="CC109" s="37" t="str">
        <f t="shared" si="99"/>
        <v/>
      </c>
      <c r="CD109" s="37" t="str">
        <f t="shared" si="100"/>
        <v/>
      </c>
      <c r="CE109" s="37" t="str">
        <f t="shared" si="101"/>
        <v/>
      </c>
      <c r="CF109" s="37" t="str">
        <f t="shared" si="102"/>
        <v/>
      </c>
      <c r="CG109" s="37" t="str">
        <f t="shared" si="103"/>
        <v/>
      </c>
      <c r="CH109" s="37" t="str">
        <f t="shared" si="104"/>
        <v/>
      </c>
      <c r="CI109" s="37" t="str">
        <f t="shared" si="105"/>
        <v/>
      </c>
    </row>
    <row r="110" spans="1:87" ht="12.75">
      <c r="A110" s="16"/>
      <c r="B110" s="14" t="str">
        <f>'Gene Table'!D109</f>
        <v>MIMAT0000265</v>
      </c>
      <c r="C110" s="14" t="s">
        <v>49</v>
      </c>
      <c r="D110" s="15" t="str">
        <f>IF(SUM('Test Sample Data'!D$3:D$98)&gt;10,IF(AND(ISNUMBER('Test Sample Data'!D109),'Test Sample Data'!D109&lt;$B$1,'Test Sample Data'!D109&gt;0),'Test Sample Data'!D109,$B$1),"")</f>
        <v/>
      </c>
      <c r="E110" s="15" t="str">
        <f>IF(SUM('Test Sample Data'!E$3:E$98)&gt;10,IF(AND(ISNUMBER('Test Sample Data'!E109),'Test Sample Data'!E109&lt;$B$1,'Test Sample Data'!E109&gt;0),'Test Sample Data'!E109,$B$1),"")</f>
        <v/>
      </c>
      <c r="F110" s="15" t="str">
        <f>IF(SUM('Test Sample Data'!F$3:F$98)&gt;10,IF(AND(ISNUMBER('Test Sample Data'!F109),'Test Sample Data'!F109&lt;$B$1,'Test Sample Data'!F109&gt;0),'Test Sample Data'!F109,$B$1),"")</f>
        <v/>
      </c>
      <c r="G110" s="15" t="str">
        <f>IF(SUM('Test Sample Data'!G$3:G$98)&gt;10,IF(AND(ISNUMBER('Test Sample Data'!G109),'Test Sample Data'!G109&lt;$B$1,'Test Sample Data'!G109&gt;0),'Test Sample Data'!G109,$B$1),"")</f>
        <v/>
      </c>
      <c r="H110" s="15" t="str">
        <f>IF(SUM('Test Sample Data'!H$3:H$98)&gt;10,IF(AND(ISNUMBER('Test Sample Data'!H109),'Test Sample Data'!H109&lt;$B$1,'Test Sample Data'!H109&gt;0),'Test Sample Data'!H109,$B$1),"")</f>
        <v/>
      </c>
      <c r="I110" s="15" t="str">
        <f>IF(SUM('Test Sample Data'!I$3:I$98)&gt;10,IF(AND(ISNUMBER('Test Sample Data'!I109),'Test Sample Data'!I109&lt;$B$1,'Test Sample Data'!I109&gt;0),'Test Sample Data'!I109,$B$1),"")</f>
        <v/>
      </c>
      <c r="J110" s="15" t="str">
        <f>IF(SUM('Test Sample Data'!J$3:J$98)&gt;10,IF(AND(ISNUMBER('Test Sample Data'!J109),'Test Sample Data'!J109&lt;$B$1,'Test Sample Data'!J109&gt;0),'Test Sample Data'!J109,$B$1),"")</f>
        <v/>
      </c>
      <c r="K110" s="15" t="str">
        <f>IF(SUM('Test Sample Data'!K$3:K$98)&gt;10,IF(AND(ISNUMBER('Test Sample Data'!K109),'Test Sample Data'!K109&lt;$B$1,'Test Sample Data'!K109&gt;0),'Test Sample Data'!K109,$B$1),"")</f>
        <v/>
      </c>
      <c r="L110" s="15" t="str">
        <f>IF(SUM('Test Sample Data'!L$3:L$98)&gt;10,IF(AND(ISNUMBER('Test Sample Data'!L109),'Test Sample Data'!L109&lt;$B$1,'Test Sample Data'!L109&gt;0),'Test Sample Data'!L109,$B$1),"")</f>
        <v/>
      </c>
      <c r="M110" s="15" t="str">
        <f>IF(SUM('Test Sample Data'!M$3:M$98)&gt;10,IF(AND(ISNUMBER('Test Sample Data'!M109),'Test Sample Data'!M109&lt;$B$1,'Test Sample Data'!M109&gt;0),'Test Sample Data'!M109,$B$1),"")</f>
        <v/>
      </c>
      <c r="N110" s="15" t="str">
        <f>'Gene Table'!D109</f>
        <v>MIMAT0000265</v>
      </c>
      <c r="O110" s="14" t="s">
        <v>49</v>
      </c>
      <c r="P110" s="15" t="str">
        <f>IF(SUM('Control Sample Data'!D$3:D$98)&gt;10,IF(AND(ISNUMBER('Control Sample Data'!D109),'Control Sample Data'!D109&lt;$B$1,'Control Sample Data'!D109&gt;0),'Control Sample Data'!D109,$B$1),"")</f>
        <v/>
      </c>
      <c r="Q110" s="15" t="str">
        <f>IF(SUM('Control Sample Data'!E$3:E$98)&gt;10,IF(AND(ISNUMBER('Control Sample Data'!E109),'Control Sample Data'!E109&lt;$B$1,'Control Sample Data'!E109&gt;0),'Control Sample Data'!E109,$B$1),"")</f>
        <v/>
      </c>
      <c r="R110" s="15" t="str">
        <f>IF(SUM('Control Sample Data'!F$3:F$98)&gt;10,IF(AND(ISNUMBER('Control Sample Data'!F109),'Control Sample Data'!F109&lt;$B$1,'Control Sample Data'!F109&gt;0),'Control Sample Data'!F109,$B$1),"")</f>
        <v/>
      </c>
      <c r="S110" s="15" t="str">
        <f>IF(SUM('Control Sample Data'!G$3:G$98)&gt;10,IF(AND(ISNUMBER('Control Sample Data'!G109),'Control Sample Data'!G109&lt;$B$1,'Control Sample Data'!G109&gt;0),'Control Sample Data'!G109,$B$1),"")</f>
        <v/>
      </c>
      <c r="T110" s="15" t="str">
        <f>IF(SUM('Control Sample Data'!H$3:H$98)&gt;10,IF(AND(ISNUMBER('Control Sample Data'!H109),'Control Sample Data'!H109&lt;$B$1,'Control Sample Data'!H109&gt;0),'Control Sample Data'!H109,$B$1),"")</f>
        <v/>
      </c>
      <c r="U110" s="15" t="str">
        <f>IF(SUM('Control Sample Data'!I$3:I$98)&gt;10,IF(AND(ISNUMBER('Control Sample Data'!I109),'Control Sample Data'!I109&lt;$B$1,'Control Sample Data'!I109&gt;0),'Control Sample Data'!I109,$B$1),"")</f>
        <v/>
      </c>
      <c r="V110" s="15" t="str">
        <f>IF(SUM('Control Sample Data'!J$3:J$98)&gt;10,IF(AND(ISNUMBER('Control Sample Data'!J109),'Control Sample Data'!J109&lt;$B$1,'Control Sample Data'!J109&gt;0),'Control Sample Data'!J109,$B$1),"")</f>
        <v/>
      </c>
      <c r="W110" s="15" t="str">
        <f>IF(SUM('Control Sample Data'!K$3:K$98)&gt;10,IF(AND(ISNUMBER('Control Sample Data'!K109),'Control Sample Data'!K109&lt;$B$1,'Control Sample Data'!K109&gt;0),'Control Sample Data'!K109,$B$1),"")</f>
        <v/>
      </c>
      <c r="X110" s="15" t="str">
        <f>IF(SUM('Control Sample Data'!L$3:L$98)&gt;10,IF(AND(ISNUMBER('Control Sample Data'!L109),'Control Sample Data'!L109&lt;$B$1,'Control Sample Data'!L109&gt;0),'Control Sample Data'!L109,$B$1),"")</f>
        <v/>
      </c>
      <c r="Y110" s="39" t="str">
        <f>IF(SUM('Control Sample Data'!M$3:M$98)&gt;10,IF(AND(ISNUMBER('Control Sample Data'!M109),'Control Sample Data'!M109&lt;$B$1,'Control Sample Data'!M109&gt;0),'Control Sample Data'!M109,$B$1),"")</f>
        <v/>
      </c>
      <c r="Z110" s="36" t="str">
        <f>IF(ISERROR(VLOOKUP('Choose Housekeeping Genes'!$C13,Calculations!$C$100:$M$195,2,0)),"",VLOOKUP('Choose Housekeeping Genes'!$C13,Calculations!$C$100:$M$195,2,0))</f>
        <v/>
      </c>
      <c r="AA110" s="36" t="str">
        <f>IF(ISERROR(VLOOKUP('Choose Housekeeping Genes'!$C13,Calculations!$C$100:$M$195,3,0)),"",VLOOKUP('Choose Housekeeping Genes'!$C13,Calculations!$C$100:$M$195,3,0))</f>
        <v/>
      </c>
      <c r="AB110" s="36" t="str">
        <f>IF(ISERROR(VLOOKUP('Choose Housekeeping Genes'!$C13,Calculations!$C$100:$M$195,4,0)),"",VLOOKUP('Choose Housekeeping Genes'!$C13,Calculations!$C$100:$M$195,4,0))</f>
        <v/>
      </c>
      <c r="AC110" s="36" t="str">
        <f>IF(ISERROR(VLOOKUP('Choose Housekeeping Genes'!$C13,Calculations!$C$100:$M$195,5,0)),"",VLOOKUP('Choose Housekeeping Genes'!$C13,Calculations!$C$100:$M$195,5,0))</f>
        <v/>
      </c>
      <c r="AD110" s="36" t="str">
        <f>IF(ISERROR(VLOOKUP('Choose Housekeeping Genes'!$C13,Calculations!$C$100:$M$195,6,0)),"",VLOOKUP('Choose Housekeeping Genes'!$C13,Calculations!$C$100:$M$195,6,0))</f>
        <v/>
      </c>
      <c r="AE110" s="36" t="str">
        <f>IF(ISERROR(VLOOKUP('Choose Housekeeping Genes'!$C13,Calculations!$C$100:$M$195,7,0)),"",VLOOKUP('Choose Housekeeping Genes'!$C13,Calculations!$C$100:$M$195,7,0))</f>
        <v/>
      </c>
      <c r="AF110" s="36" t="str">
        <f>IF(ISERROR(VLOOKUP('Choose Housekeeping Genes'!$C13,Calculations!$C$100:$M$195,8,0)),"",VLOOKUP('Choose Housekeeping Genes'!$C13,Calculations!$C$100:$M$195,8,0))</f>
        <v/>
      </c>
      <c r="AG110" s="36" t="str">
        <f>IF(ISERROR(VLOOKUP('Choose Housekeeping Genes'!$C13,Calculations!$C$100:$M$195,9,0)),"",VLOOKUP('Choose Housekeeping Genes'!$C13,Calculations!$C$100:$M$195,9,0))</f>
        <v/>
      </c>
      <c r="AH110" s="36" t="str">
        <f>IF(ISERROR(VLOOKUP('Choose Housekeeping Genes'!$C13,Calculations!$C$100:$M$195,10,0)),"",VLOOKUP('Choose Housekeeping Genes'!$C13,Calculations!$C$100:$M$195,10,0))</f>
        <v/>
      </c>
      <c r="AI110" s="36" t="str">
        <f>IF(ISERROR(VLOOKUP('Choose Housekeeping Genes'!$C13,Calculations!$C$100:$M$195,11,0)),"",VLOOKUP('Choose Housekeeping Genes'!$C13,Calculations!$C$100:$M$195,11,0))</f>
        <v/>
      </c>
      <c r="AJ110" s="36" t="str">
        <f>IF(ISERROR(VLOOKUP('Choose Housekeeping Genes'!$C13,Calculations!$C$100:$Y$195,14,0)),"",VLOOKUP('Choose Housekeeping Genes'!$C13,Calculations!$C$100:$Y$195,14,0))</f>
        <v/>
      </c>
      <c r="AK110" s="36" t="str">
        <f>IF(ISERROR(VLOOKUP('Choose Housekeeping Genes'!$C13,Calculations!$C$100:$Y$195,15,0)),"",VLOOKUP('Choose Housekeeping Genes'!$C13,Calculations!$C$100:$Y$195,15,0))</f>
        <v/>
      </c>
      <c r="AL110" s="36" t="str">
        <f>IF(ISERROR(VLOOKUP('Choose Housekeeping Genes'!$C13,Calculations!$C$100:$Y$195,16,0)),"",VLOOKUP('Choose Housekeeping Genes'!$C13,Calculations!$C$100:$Y$195,16,0))</f>
        <v/>
      </c>
      <c r="AM110" s="36" t="str">
        <f>IF(ISERROR(VLOOKUP('Choose Housekeeping Genes'!$C13,Calculations!$C$100:$Y$195,17,0)),"",VLOOKUP('Choose Housekeeping Genes'!$C13,Calculations!$C$100:$Y$195,17,0))</f>
        <v/>
      </c>
      <c r="AN110" s="36" t="str">
        <f>IF(ISERROR(VLOOKUP('Choose Housekeeping Genes'!$C13,Calculations!$C$100:$Y$195,18,0)),"",VLOOKUP('Choose Housekeeping Genes'!$C13,Calculations!$C$100:$Y$195,18,0))</f>
        <v/>
      </c>
      <c r="AO110" s="36" t="str">
        <f>IF(ISERROR(VLOOKUP('Choose Housekeeping Genes'!$C13,Calculations!$C$100:$Y$195,19,0)),"",VLOOKUP('Choose Housekeeping Genes'!$C13,Calculations!$C$100:$Y$195,19,0))</f>
        <v/>
      </c>
      <c r="AP110" s="36" t="str">
        <f>IF(ISERROR(VLOOKUP('Choose Housekeeping Genes'!$C13,Calculations!$C$100:$Y$195,20,0)),"",VLOOKUP('Choose Housekeeping Genes'!$C13,Calculations!$C$100:$Y$195,20,0))</f>
        <v/>
      </c>
      <c r="AQ110" s="36" t="str">
        <f>IF(ISERROR(VLOOKUP('Choose Housekeeping Genes'!$C13,Calculations!$C$100:$Y$195,21,0)),"",VLOOKUP('Choose Housekeeping Genes'!$C13,Calculations!$C$100:$Y$195,21,0))</f>
        <v/>
      </c>
      <c r="AR110" s="36" t="str">
        <f>IF(ISERROR(VLOOKUP('Choose Housekeeping Genes'!$C13,Calculations!$C$100:$Y$195,22,0)),"",VLOOKUP('Choose Housekeeping Genes'!$C13,Calculations!$C$100:$Y$195,22,0))</f>
        <v/>
      </c>
      <c r="AS110" s="36" t="str">
        <f>IF(ISERROR(VLOOKUP('Choose Housekeeping Genes'!$C13,Calculations!$C$100:$Y$195,23,0)),"",VLOOKUP('Choose Housekeeping Genes'!$C13,Calculations!$C$100:$Y$195,23,0))</f>
        <v/>
      </c>
      <c r="AT110" s="34" t="str">
        <f t="shared" si="106"/>
        <v/>
      </c>
      <c r="AU110" s="34" t="str">
        <f t="shared" si="107"/>
        <v/>
      </c>
      <c r="AV110" s="34" t="str">
        <f t="shared" si="108"/>
        <v/>
      </c>
      <c r="AW110" s="34" t="str">
        <f t="shared" si="109"/>
        <v/>
      </c>
      <c r="AX110" s="34" t="str">
        <f t="shared" si="110"/>
        <v/>
      </c>
      <c r="AY110" s="34" t="str">
        <f t="shared" si="111"/>
        <v/>
      </c>
      <c r="AZ110" s="34" t="str">
        <f t="shared" si="112"/>
        <v/>
      </c>
      <c r="BA110" s="34" t="str">
        <f t="shared" si="113"/>
        <v/>
      </c>
      <c r="BB110" s="34" t="str">
        <f t="shared" si="114"/>
        <v/>
      </c>
      <c r="BC110" s="34" t="str">
        <f t="shared" si="115"/>
        <v/>
      </c>
      <c r="BD110" s="34" t="str">
        <f t="shared" si="117"/>
        <v/>
      </c>
      <c r="BE110" s="34" t="str">
        <f t="shared" si="118"/>
        <v/>
      </c>
      <c r="BF110" s="34" t="str">
        <f t="shared" si="119"/>
        <v/>
      </c>
      <c r="BG110" s="34" t="str">
        <f t="shared" si="120"/>
        <v/>
      </c>
      <c r="BH110" s="34" t="str">
        <f t="shared" si="121"/>
        <v/>
      </c>
      <c r="BI110" s="34" t="str">
        <f t="shared" si="122"/>
        <v/>
      </c>
      <c r="BJ110" s="34" t="str">
        <f t="shared" si="123"/>
        <v/>
      </c>
      <c r="BK110" s="34" t="str">
        <f t="shared" si="124"/>
        <v/>
      </c>
      <c r="BL110" s="34" t="str">
        <f t="shared" si="125"/>
        <v/>
      </c>
      <c r="BM110" s="34" t="str">
        <f t="shared" si="126"/>
        <v/>
      </c>
      <c r="BN110" s="36" t="e">
        <f t="shared" si="127"/>
        <v>#DIV/0!</v>
      </c>
      <c r="BO110" s="36" t="e">
        <f t="shared" si="128"/>
        <v>#DIV/0!</v>
      </c>
      <c r="BP110" s="37" t="str">
        <f t="shared" si="86"/>
        <v/>
      </c>
      <c r="BQ110" s="37" t="str">
        <f t="shared" si="87"/>
        <v/>
      </c>
      <c r="BR110" s="37" t="str">
        <f t="shared" si="88"/>
        <v/>
      </c>
      <c r="BS110" s="37" t="str">
        <f t="shared" si="89"/>
        <v/>
      </c>
      <c r="BT110" s="37" t="str">
        <f t="shared" si="90"/>
        <v/>
      </c>
      <c r="BU110" s="37" t="str">
        <f t="shared" si="91"/>
        <v/>
      </c>
      <c r="BV110" s="37" t="str">
        <f t="shared" si="92"/>
        <v/>
      </c>
      <c r="BW110" s="37" t="str">
        <f t="shared" si="93"/>
        <v/>
      </c>
      <c r="BX110" s="37" t="str">
        <f t="shared" si="94"/>
        <v/>
      </c>
      <c r="BY110" s="37" t="str">
        <f t="shared" si="95"/>
        <v/>
      </c>
      <c r="BZ110" s="37" t="str">
        <f t="shared" si="96"/>
        <v/>
      </c>
      <c r="CA110" s="37" t="str">
        <f t="shared" si="97"/>
        <v/>
      </c>
      <c r="CB110" s="37" t="str">
        <f t="shared" si="98"/>
        <v/>
      </c>
      <c r="CC110" s="37" t="str">
        <f t="shared" si="99"/>
        <v/>
      </c>
      <c r="CD110" s="37" t="str">
        <f t="shared" si="100"/>
        <v/>
      </c>
      <c r="CE110" s="37" t="str">
        <f t="shared" si="101"/>
        <v/>
      </c>
      <c r="CF110" s="37" t="str">
        <f t="shared" si="102"/>
        <v/>
      </c>
      <c r="CG110" s="37" t="str">
        <f t="shared" si="103"/>
        <v/>
      </c>
      <c r="CH110" s="37" t="str">
        <f t="shared" si="104"/>
        <v/>
      </c>
      <c r="CI110" s="37" t="str">
        <f t="shared" si="105"/>
        <v/>
      </c>
    </row>
    <row r="111" spans="1:87" ht="12.75">
      <c r="A111" s="16"/>
      <c r="B111" s="14" t="str">
        <f>'Gene Table'!D110</f>
        <v>MIMAT0000231</v>
      </c>
      <c r="C111" s="14" t="s">
        <v>53</v>
      </c>
      <c r="D111" s="15" t="str">
        <f>IF(SUM('Test Sample Data'!D$3:D$98)&gt;10,IF(AND(ISNUMBER('Test Sample Data'!D110),'Test Sample Data'!D110&lt;$B$1,'Test Sample Data'!D110&gt;0),'Test Sample Data'!D110,$B$1),"")</f>
        <v/>
      </c>
      <c r="E111" s="15" t="str">
        <f>IF(SUM('Test Sample Data'!E$3:E$98)&gt;10,IF(AND(ISNUMBER('Test Sample Data'!E110),'Test Sample Data'!E110&lt;$B$1,'Test Sample Data'!E110&gt;0),'Test Sample Data'!E110,$B$1),"")</f>
        <v/>
      </c>
      <c r="F111" s="15" t="str">
        <f>IF(SUM('Test Sample Data'!F$3:F$98)&gt;10,IF(AND(ISNUMBER('Test Sample Data'!F110),'Test Sample Data'!F110&lt;$B$1,'Test Sample Data'!F110&gt;0),'Test Sample Data'!F110,$B$1),"")</f>
        <v/>
      </c>
      <c r="G111" s="15" t="str">
        <f>IF(SUM('Test Sample Data'!G$3:G$98)&gt;10,IF(AND(ISNUMBER('Test Sample Data'!G110),'Test Sample Data'!G110&lt;$B$1,'Test Sample Data'!G110&gt;0),'Test Sample Data'!G110,$B$1),"")</f>
        <v/>
      </c>
      <c r="H111" s="15" t="str">
        <f>IF(SUM('Test Sample Data'!H$3:H$98)&gt;10,IF(AND(ISNUMBER('Test Sample Data'!H110),'Test Sample Data'!H110&lt;$B$1,'Test Sample Data'!H110&gt;0),'Test Sample Data'!H110,$B$1),"")</f>
        <v/>
      </c>
      <c r="I111" s="15" t="str">
        <f>IF(SUM('Test Sample Data'!I$3:I$98)&gt;10,IF(AND(ISNUMBER('Test Sample Data'!I110),'Test Sample Data'!I110&lt;$B$1,'Test Sample Data'!I110&gt;0),'Test Sample Data'!I110,$B$1),"")</f>
        <v/>
      </c>
      <c r="J111" s="15" t="str">
        <f>IF(SUM('Test Sample Data'!J$3:J$98)&gt;10,IF(AND(ISNUMBER('Test Sample Data'!J110),'Test Sample Data'!J110&lt;$B$1,'Test Sample Data'!J110&gt;0),'Test Sample Data'!J110,$B$1),"")</f>
        <v/>
      </c>
      <c r="K111" s="15" t="str">
        <f>IF(SUM('Test Sample Data'!K$3:K$98)&gt;10,IF(AND(ISNUMBER('Test Sample Data'!K110),'Test Sample Data'!K110&lt;$B$1,'Test Sample Data'!K110&gt;0),'Test Sample Data'!K110,$B$1),"")</f>
        <v/>
      </c>
      <c r="L111" s="15" t="str">
        <f>IF(SUM('Test Sample Data'!L$3:L$98)&gt;10,IF(AND(ISNUMBER('Test Sample Data'!L110),'Test Sample Data'!L110&lt;$B$1,'Test Sample Data'!L110&gt;0),'Test Sample Data'!L110,$B$1),"")</f>
        <v/>
      </c>
      <c r="M111" s="15" t="str">
        <f>IF(SUM('Test Sample Data'!M$3:M$98)&gt;10,IF(AND(ISNUMBER('Test Sample Data'!M110),'Test Sample Data'!M110&lt;$B$1,'Test Sample Data'!M110&gt;0),'Test Sample Data'!M110,$B$1),"")</f>
        <v/>
      </c>
      <c r="N111" s="15" t="str">
        <f>'Gene Table'!D110</f>
        <v>MIMAT0000231</v>
      </c>
      <c r="O111" s="14" t="s">
        <v>53</v>
      </c>
      <c r="P111" s="15" t="str">
        <f>IF(SUM('Control Sample Data'!D$3:D$98)&gt;10,IF(AND(ISNUMBER('Control Sample Data'!D110),'Control Sample Data'!D110&lt;$B$1,'Control Sample Data'!D110&gt;0),'Control Sample Data'!D110,$B$1),"")</f>
        <v/>
      </c>
      <c r="Q111" s="15" t="str">
        <f>IF(SUM('Control Sample Data'!E$3:E$98)&gt;10,IF(AND(ISNUMBER('Control Sample Data'!E110),'Control Sample Data'!E110&lt;$B$1,'Control Sample Data'!E110&gt;0),'Control Sample Data'!E110,$B$1),"")</f>
        <v/>
      </c>
      <c r="R111" s="15" t="str">
        <f>IF(SUM('Control Sample Data'!F$3:F$98)&gt;10,IF(AND(ISNUMBER('Control Sample Data'!F110),'Control Sample Data'!F110&lt;$B$1,'Control Sample Data'!F110&gt;0),'Control Sample Data'!F110,$B$1),"")</f>
        <v/>
      </c>
      <c r="S111" s="15" t="str">
        <f>IF(SUM('Control Sample Data'!G$3:G$98)&gt;10,IF(AND(ISNUMBER('Control Sample Data'!G110),'Control Sample Data'!G110&lt;$B$1,'Control Sample Data'!G110&gt;0),'Control Sample Data'!G110,$B$1),"")</f>
        <v/>
      </c>
      <c r="T111" s="15" t="str">
        <f>IF(SUM('Control Sample Data'!H$3:H$98)&gt;10,IF(AND(ISNUMBER('Control Sample Data'!H110),'Control Sample Data'!H110&lt;$B$1,'Control Sample Data'!H110&gt;0),'Control Sample Data'!H110,$B$1),"")</f>
        <v/>
      </c>
      <c r="U111" s="15" t="str">
        <f>IF(SUM('Control Sample Data'!I$3:I$98)&gt;10,IF(AND(ISNUMBER('Control Sample Data'!I110),'Control Sample Data'!I110&lt;$B$1,'Control Sample Data'!I110&gt;0),'Control Sample Data'!I110,$B$1),"")</f>
        <v/>
      </c>
      <c r="V111" s="15" t="str">
        <f>IF(SUM('Control Sample Data'!J$3:J$98)&gt;10,IF(AND(ISNUMBER('Control Sample Data'!J110),'Control Sample Data'!J110&lt;$B$1,'Control Sample Data'!J110&gt;0),'Control Sample Data'!J110,$B$1),"")</f>
        <v/>
      </c>
      <c r="W111" s="15" t="str">
        <f>IF(SUM('Control Sample Data'!K$3:K$98)&gt;10,IF(AND(ISNUMBER('Control Sample Data'!K110),'Control Sample Data'!K110&lt;$B$1,'Control Sample Data'!K110&gt;0),'Control Sample Data'!K110,$B$1),"")</f>
        <v/>
      </c>
      <c r="X111" s="15" t="str">
        <f>IF(SUM('Control Sample Data'!L$3:L$98)&gt;10,IF(AND(ISNUMBER('Control Sample Data'!L110),'Control Sample Data'!L110&lt;$B$1,'Control Sample Data'!L110&gt;0),'Control Sample Data'!L110,$B$1),"")</f>
        <v/>
      </c>
      <c r="Y111" s="39" t="str">
        <f>IF(SUM('Control Sample Data'!M$3:M$98)&gt;10,IF(AND(ISNUMBER('Control Sample Data'!M110),'Control Sample Data'!M110&lt;$B$1,'Control Sample Data'!M110&gt;0),'Control Sample Data'!M110,$B$1),"")</f>
        <v/>
      </c>
      <c r="Z111" s="36" t="str">
        <f>IF(ISERROR(VLOOKUP('Choose Housekeeping Genes'!$C14,Calculations!$C$100:$M$195,2,0)),"",VLOOKUP('Choose Housekeeping Genes'!$C14,Calculations!$C$100:$M$195,2,0))</f>
        <v/>
      </c>
      <c r="AA111" s="36" t="str">
        <f>IF(ISERROR(VLOOKUP('Choose Housekeeping Genes'!$C14,Calculations!$C$100:$M$195,3,0)),"",VLOOKUP('Choose Housekeeping Genes'!$C14,Calculations!$C$100:$M$195,3,0))</f>
        <v/>
      </c>
      <c r="AB111" s="36" t="str">
        <f>IF(ISERROR(VLOOKUP('Choose Housekeeping Genes'!$C14,Calculations!$C$100:$M$195,4,0)),"",VLOOKUP('Choose Housekeeping Genes'!$C14,Calculations!$C$100:$M$195,4,0))</f>
        <v/>
      </c>
      <c r="AC111" s="36" t="str">
        <f>IF(ISERROR(VLOOKUP('Choose Housekeeping Genes'!$C14,Calculations!$C$100:$M$195,5,0)),"",VLOOKUP('Choose Housekeeping Genes'!$C14,Calculations!$C$100:$M$195,5,0))</f>
        <v/>
      </c>
      <c r="AD111" s="36" t="str">
        <f>IF(ISERROR(VLOOKUP('Choose Housekeeping Genes'!$C14,Calculations!$C$100:$M$195,6,0)),"",VLOOKUP('Choose Housekeeping Genes'!$C14,Calculations!$C$100:$M$195,6,0))</f>
        <v/>
      </c>
      <c r="AE111" s="36" t="str">
        <f>IF(ISERROR(VLOOKUP('Choose Housekeeping Genes'!$C14,Calculations!$C$100:$M$195,7,0)),"",VLOOKUP('Choose Housekeeping Genes'!$C14,Calculations!$C$100:$M$195,7,0))</f>
        <v/>
      </c>
      <c r="AF111" s="36" t="str">
        <f>IF(ISERROR(VLOOKUP('Choose Housekeeping Genes'!$C14,Calculations!$C$100:$M$195,8,0)),"",VLOOKUP('Choose Housekeeping Genes'!$C14,Calculations!$C$100:$M$195,8,0))</f>
        <v/>
      </c>
      <c r="AG111" s="36" t="str">
        <f>IF(ISERROR(VLOOKUP('Choose Housekeeping Genes'!$C14,Calculations!$C$100:$M$195,9,0)),"",VLOOKUP('Choose Housekeeping Genes'!$C14,Calculations!$C$100:$M$195,9,0))</f>
        <v/>
      </c>
      <c r="AH111" s="36" t="str">
        <f>IF(ISERROR(VLOOKUP('Choose Housekeeping Genes'!$C14,Calculations!$C$100:$M$195,10,0)),"",VLOOKUP('Choose Housekeeping Genes'!$C14,Calculations!$C$100:$M$195,10,0))</f>
        <v/>
      </c>
      <c r="AI111" s="36" t="str">
        <f>IF(ISERROR(VLOOKUP('Choose Housekeeping Genes'!$C14,Calculations!$C$100:$M$195,11,0)),"",VLOOKUP('Choose Housekeeping Genes'!$C14,Calculations!$C$100:$M$195,11,0))</f>
        <v/>
      </c>
      <c r="AJ111" s="36" t="str">
        <f>IF(ISERROR(VLOOKUP('Choose Housekeeping Genes'!$C14,Calculations!$C$100:$Y$195,14,0)),"",VLOOKUP('Choose Housekeeping Genes'!$C14,Calculations!$C$100:$Y$195,14,0))</f>
        <v/>
      </c>
      <c r="AK111" s="36" t="str">
        <f>IF(ISERROR(VLOOKUP('Choose Housekeeping Genes'!$C14,Calculations!$C$100:$Y$195,15,0)),"",VLOOKUP('Choose Housekeeping Genes'!$C14,Calculations!$C$100:$Y$195,15,0))</f>
        <v/>
      </c>
      <c r="AL111" s="36" t="str">
        <f>IF(ISERROR(VLOOKUP('Choose Housekeeping Genes'!$C14,Calculations!$C$100:$Y$195,16,0)),"",VLOOKUP('Choose Housekeeping Genes'!$C14,Calculations!$C$100:$Y$195,16,0))</f>
        <v/>
      </c>
      <c r="AM111" s="36" t="str">
        <f>IF(ISERROR(VLOOKUP('Choose Housekeeping Genes'!$C14,Calculations!$C$100:$Y$195,17,0)),"",VLOOKUP('Choose Housekeeping Genes'!$C14,Calculations!$C$100:$Y$195,17,0))</f>
        <v/>
      </c>
      <c r="AN111" s="36" t="str">
        <f>IF(ISERROR(VLOOKUP('Choose Housekeeping Genes'!$C14,Calculations!$C$100:$Y$195,18,0)),"",VLOOKUP('Choose Housekeeping Genes'!$C14,Calculations!$C$100:$Y$195,18,0))</f>
        <v/>
      </c>
      <c r="AO111" s="36" t="str">
        <f>IF(ISERROR(VLOOKUP('Choose Housekeeping Genes'!$C14,Calculations!$C$100:$Y$195,19,0)),"",VLOOKUP('Choose Housekeeping Genes'!$C14,Calculations!$C$100:$Y$195,19,0))</f>
        <v/>
      </c>
      <c r="AP111" s="36" t="str">
        <f>IF(ISERROR(VLOOKUP('Choose Housekeeping Genes'!$C14,Calculations!$C$100:$Y$195,20,0)),"",VLOOKUP('Choose Housekeeping Genes'!$C14,Calculations!$C$100:$Y$195,20,0))</f>
        <v/>
      </c>
      <c r="AQ111" s="36" t="str">
        <f>IF(ISERROR(VLOOKUP('Choose Housekeeping Genes'!$C14,Calculations!$C$100:$Y$195,21,0)),"",VLOOKUP('Choose Housekeeping Genes'!$C14,Calculations!$C$100:$Y$195,21,0))</f>
        <v/>
      </c>
      <c r="AR111" s="36" t="str">
        <f>IF(ISERROR(VLOOKUP('Choose Housekeeping Genes'!$C14,Calculations!$C$100:$Y$195,22,0)),"",VLOOKUP('Choose Housekeeping Genes'!$C14,Calculations!$C$100:$Y$195,22,0))</f>
        <v/>
      </c>
      <c r="AS111" s="36" t="str">
        <f>IF(ISERROR(VLOOKUP('Choose Housekeeping Genes'!$C14,Calculations!$C$100:$Y$195,23,0)),"",VLOOKUP('Choose Housekeeping Genes'!$C14,Calculations!$C$100:$Y$195,23,0))</f>
        <v/>
      </c>
      <c r="AT111" s="34" t="str">
        <f t="shared" si="106"/>
        <v/>
      </c>
      <c r="AU111" s="34" t="str">
        <f t="shared" si="107"/>
        <v/>
      </c>
      <c r="AV111" s="34" t="str">
        <f t="shared" si="108"/>
        <v/>
      </c>
      <c r="AW111" s="34" t="str">
        <f t="shared" si="109"/>
        <v/>
      </c>
      <c r="AX111" s="34" t="str">
        <f t="shared" si="110"/>
        <v/>
      </c>
      <c r="AY111" s="34" t="str">
        <f t="shared" si="111"/>
        <v/>
      </c>
      <c r="AZ111" s="34" t="str">
        <f t="shared" si="112"/>
        <v/>
      </c>
      <c r="BA111" s="34" t="str">
        <f t="shared" si="113"/>
        <v/>
      </c>
      <c r="BB111" s="34" t="str">
        <f t="shared" si="114"/>
        <v/>
      </c>
      <c r="BC111" s="34" t="str">
        <f t="shared" si="115"/>
        <v/>
      </c>
      <c r="BD111" s="34" t="str">
        <f t="shared" si="117"/>
        <v/>
      </c>
      <c r="BE111" s="34" t="str">
        <f t="shared" si="118"/>
        <v/>
      </c>
      <c r="BF111" s="34" t="str">
        <f t="shared" si="119"/>
        <v/>
      </c>
      <c r="BG111" s="34" t="str">
        <f t="shared" si="120"/>
        <v/>
      </c>
      <c r="BH111" s="34" t="str">
        <f t="shared" si="121"/>
        <v/>
      </c>
      <c r="BI111" s="34" t="str">
        <f t="shared" si="122"/>
        <v/>
      </c>
      <c r="BJ111" s="34" t="str">
        <f t="shared" si="123"/>
        <v/>
      </c>
      <c r="BK111" s="34" t="str">
        <f t="shared" si="124"/>
        <v/>
      </c>
      <c r="BL111" s="34" t="str">
        <f t="shared" si="125"/>
        <v/>
      </c>
      <c r="BM111" s="34" t="str">
        <f t="shared" si="126"/>
        <v/>
      </c>
      <c r="BN111" s="36" t="e">
        <f t="shared" si="127"/>
        <v>#DIV/0!</v>
      </c>
      <c r="BO111" s="36" t="e">
        <f t="shared" si="128"/>
        <v>#DIV/0!</v>
      </c>
      <c r="BP111" s="37" t="str">
        <f t="shared" si="86"/>
        <v/>
      </c>
      <c r="BQ111" s="37" t="str">
        <f t="shared" si="87"/>
        <v/>
      </c>
      <c r="BR111" s="37" t="str">
        <f t="shared" si="88"/>
        <v/>
      </c>
      <c r="BS111" s="37" t="str">
        <f t="shared" si="89"/>
        <v/>
      </c>
      <c r="BT111" s="37" t="str">
        <f t="shared" si="90"/>
        <v/>
      </c>
      <c r="BU111" s="37" t="str">
        <f t="shared" si="91"/>
        <v/>
      </c>
      <c r="BV111" s="37" t="str">
        <f t="shared" si="92"/>
        <v/>
      </c>
      <c r="BW111" s="37" t="str">
        <f t="shared" si="93"/>
        <v/>
      </c>
      <c r="BX111" s="37" t="str">
        <f t="shared" si="94"/>
        <v/>
      </c>
      <c r="BY111" s="37" t="str">
        <f t="shared" si="95"/>
        <v/>
      </c>
      <c r="BZ111" s="37" t="str">
        <f t="shared" si="96"/>
        <v/>
      </c>
      <c r="CA111" s="37" t="str">
        <f t="shared" si="97"/>
        <v/>
      </c>
      <c r="CB111" s="37" t="str">
        <f t="shared" si="98"/>
        <v/>
      </c>
      <c r="CC111" s="37" t="str">
        <f t="shared" si="99"/>
        <v/>
      </c>
      <c r="CD111" s="37" t="str">
        <f t="shared" si="100"/>
        <v/>
      </c>
      <c r="CE111" s="37" t="str">
        <f t="shared" si="101"/>
        <v/>
      </c>
      <c r="CF111" s="37" t="str">
        <f t="shared" si="102"/>
        <v/>
      </c>
      <c r="CG111" s="37" t="str">
        <f t="shared" si="103"/>
        <v/>
      </c>
      <c r="CH111" s="37" t="str">
        <f t="shared" si="104"/>
        <v/>
      </c>
      <c r="CI111" s="37" t="str">
        <f t="shared" si="105"/>
        <v/>
      </c>
    </row>
    <row r="112" spans="1:87" ht="12.75">
      <c r="A112" s="16"/>
      <c r="B112" s="14" t="str">
        <f>'Gene Table'!D111</f>
        <v>MIMAT0000691</v>
      </c>
      <c r="C112" s="14" t="s">
        <v>57</v>
      </c>
      <c r="D112" s="15" t="str">
        <f>IF(SUM('Test Sample Data'!D$3:D$98)&gt;10,IF(AND(ISNUMBER('Test Sample Data'!D111),'Test Sample Data'!D111&lt;$B$1,'Test Sample Data'!D111&gt;0),'Test Sample Data'!D111,$B$1),"")</f>
        <v/>
      </c>
      <c r="E112" s="15" t="str">
        <f>IF(SUM('Test Sample Data'!E$3:E$98)&gt;10,IF(AND(ISNUMBER('Test Sample Data'!E111),'Test Sample Data'!E111&lt;$B$1,'Test Sample Data'!E111&gt;0),'Test Sample Data'!E111,$B$1),"")</f>
        <v/>
      </c>
      <c r="F112" s="15" t="str">
        <f>IF(SUM('Test Sample Data'!F$3:F$98)&gt;10,IF(AND(ISNUMBER('Test Sample Data'!F111),'Test Sample Data'!F111&lt;$B$1,'Test Sample Data'!F111&gt;0),'Test Sample Data'!F111,$B$1),"")</f>
        <v/>
      </c>
      <c r="G112" s="15" t="str">
        <f>IF(SUM('Test Sample Data'!G$3:G$98)&gt;10,IF(AND(ISNUMBER('Test Sample Data'!G111),'Test Sample Data'!G111&lt;$B$1,'Test Sample Data'!G111&gt;0),'Test Sample Data'!G111,$B$1),"")</f>
        <v/>
      </c>
      <c r="H112" s="15" t="str">
        <f>IF(SUM('Test Sample Data'!H$3:H$98)&gt;10,IF(AND(ISNUMBER('Test Sample Data'!H111),'Test Sample Data'!H111&lt;$B$1,'Test Sample Data'!H111&gt;0),'Test Sample Data'!H111,$B$1),"")</f>
        <v/>
      </c>
      <c r="I112" s="15" t="str">
        <f>IF(SUM('Test Sample Data'!I$3:I$98)&gt;10,IF(AND(ISNUMBER('Test Sample Data'!I111),'Test Sample Data'!I111&lt;$B$1,'Test Sample Data'!I111&gt;0),'Test Sample Data'!I111,$B$1),"")</f>
        <v/>
      </c>
      <c r="J112" s="15" t="str">
        <f>IF(SUM('Test Sample Data'!J$3:J$98)&gt;10,IF(AND(ISNUMBER('Test Sample Data'!J111),'Test Sample Data'!J111&lt;$B$1,'Test Sample Data'!J111&gt;0),'Test Sample Data'!J111,$B$1),"")</f>
        <v/>
      </c>
      <c r="K112" s="15" t="str">
        <f>IF(SUM('Test Sample Data'!K$3:K$98)&gt;10,IF(AND(ISNUMBER('Test Sample Data'!K111),'Test Sample Data'!K111&lt;$B$1,'Test Sample Data'!K111&gt;0),'Test Sample Data'!K111,$B$1),"")</f>
        <v/>
      </c>
      <c r="L112" s="15" t="str">
        <f>IF(SUM('Test Sample Data'!L$3:L$98)&gt;10,IF(AND(ISNUMBER('Test Sample Data'!L111),'Test Sample Data'!L111&lt;$B$1,'Test Sample Data'!L111&gt;0),'Test Sample Data'!L111,$B$1),"")</f>
        <v/>
      </c>
      <c r="M112" s="15" t="str">
        <f>IF(SUM('Test Sample Data'!M$3:M$98)&gt;10,IF(AND(ISNUMBER('Test Sample Data'!M111),'Test Sample Data'!M111&lt;$B$1,'Test Sample Data'!M111&gt;0),'Test Sample Data'!M111,$B$1),"")</f>
        <v/>
      </c>
      <c r="N112" s="15" t="str">
        <f>'Gene Table'!D111</f>
        <v>MIMAT0000691</v>
      </c>
      <c r="O112" s="14" t="s">
        <v>57</v>
      </c>
      <c r="P112" s="15" t="str">
        <f>IF(SUM('Control Sample Data'!D$3:D$98)&gt;10,IF(AND(ISNUMBER('Control Sample Data'!D111),'Control Sample Data'!D111&lt;$B$1,'Control Sample Data'!D111&gt;0),'Control Sample Data'!D111,$B$1),"")</f>
        <v/>
      </c>
      <c r="Q112" s="15" t="str">
        <f>IF(SUM('Control Sample Data'!E$3:E$98)&gt;10,IF(AND(ISNUMBER('Control Sample Data'!E111),'Control Sample Data'!E111&lt;$B$1,'Control Sample Data'!E111&gt;0),'Control Sample Data'!E111,$B$1),"")</f>
        <v/>
      </c>
      <c r="R112" s="15" t="str">
        <f>IF(SUM('Control Sample Data'!F$3:F$98)&gt;10,IF(AND(ISNUMBER('Control Sample Data'!F111),'Control Sample Data'!F111&lt;$B$1,'Control Sample Data'!F111&gt;0),'Control Sample Data'!F111,$B$1),"")</f>
        <v/>
      </c>
      <c r="S112" s="15" t="str">
        <f>IF(SUM('Control Sample Data'!G$3:G$98)&gt;10,IF(AND(ISNUMBER('Control Sample Data'!G111),'Control Sample Data'!G111&lt;$B$1,'Control Sample Data'!G111&gt;0),'Control Sample Data'!G111,$B$1),"")</f>
        <v/>
      </c>
      <c r="T112" s="15" t="str">
        <f>IF(SUM('Control Sample Data'!H$3:H$98)&gt;10,IF(AND(ISNUMBER('Control Sample Data'!H111),'Control Sample Data'!H111&lt;$B$1,'Control Sample Data'!H111&gt;0),'Control Sample Data'!H111,$B$1),"")</f>
        <v/>
      </c>
      <c r="U112" s="15" t="str">
        <f>IF(SUM('Control Sample Data'!I$3:I$98)&gt;10,IF(AND(ISNUMBER('Control Sample Data'!I111),'Control Sample Data'!I111&lt;$B$1,'Control Sample Data'!I111&gt;0),'Control Sample Data'!I111,$B$1),"")</f>
        <v/>
      </c>
      <c r="V112" s="15" t="str">
        <f>IF(SUM('Control Sample Data'!J$3:J$98)&gt;10,IF(AND(ISNUMBER('Control Sample Data'!J111),'Control Sample Data'!J111&lt;$B$1,'Control Sample Data'!J111&gt;0),'Control Sample Data'!J111,$B$1),"")</f>
        <v/>
      </c>
      <c r="W112" s="15" t="str">
        <f>IF(SUM('Control Sample Data'!K$3:K$98)&gt;10,IF(AND(ISNUMBER('Control Sample Data'!K111),'Control Sample Data'!K111&lt;$B$1,'Control Sample Data'!K111&gt;0),'Control Sample Data'!K111,$B$1),"")</f>
        <v/>
      </c>
      <c r="X112" s="15" t="str">
        <f>IF(SUM('Control Sample Data'!L$3:L$98)&gt;10,IF(AND(ISNUMBER('Control Sample Data'!L111),'Control Sample Data'!L111&lt;$B$1,'Control Sample Data'!L111&gt;0),'Control Sample Data'!L111,$B$1),"")</f>
        <v/>
      </c>
      <c r="Y112" s="39" t="str">
        <f>IF(SUM('Control Sample Data'!M$3:M$98)&gt;10,IF(AND(ISNUMBER('Control Sample Data'!M111),'Control Sample Data'!M111&lt;$B$1,'Control Sample Data'!M111&gt;0),'Control Sample Data'!M111,$B$1),"")</f>
        <v/>
      </c>
      <c r="Z112" s="36" t="str">
        <f>IF(ISERROR(VLOOKUP('Choose Housekeeping Genes'!$C15,Calculations!$C$100:$M$195,2,0)),"",VLOOKUP('Choose Housekeeping Genes'!$C15,Calculations!$C$100:$M$195,2,0))</f>
        <v/>
      </c>
      <c r="AA112" s="36" t="str">
        <f>IF(ISERROR(VLOOKUP('Choose Housekeeping Genes'!$C15,Calculations!$C$100:$M$195,3,0)),"",VLOOKUP('Choose Housekeeping Genes'!$C15,Calculations!$C$100:$M$195,3,0))</f>
        <v/>
      </c>
      <c r="AB112" s="36" t="str">
        <f>IF(ISERROR(VLOOKUP('Choose Housekeeping Genes'!$C15,Calculations!$C$100:$M$195,4,0)),"",VLOOKUP('Choose Housekeeping Genes'!$C15,Calculations!$C$100:$M$195,4,0))</f>
        <v/>
      </c>
      <c r="AC112" s="36" t="str">
        <f>IF(ISERROR(VLOOKUP('Choose Housekeeping Genes'!$C15,Calculations!$C$100:$M$195,5,0)),"",VLOOKUP('Choose Housekeeping Genes'!$C15,Calculations!$C$100:$M$195,5,0))</f>
        <v/>
      </c>
      <c r="AD112" s="36" t="str">
        <f>IF(ISERROR(VLOOKUP('Choose Housekeeping Genes'!$C15,Calculations!$C$100:$M$195,6,0)),"",VLOOKUP('Choose Housekeeping Genes'!$C15,Calculations!$C$100:$M$195,6,0))</f>
        <v/>
      </c>
      <c r="AE112" s="36" t="str">
        <f>IF(ISERROR(VLOOKUP('Choose Housekeeping Genes'!$C15,Calculations!$C$100:$M$195,7,0)),"",VLOOKUP('Choose Housekeeping Genes'!$C15,Calculations!$C$100:$M$195,7,0))</f>
        <v/>
      </c>
      <c r="AF112" s="36" t="str">
        <f>IF(ISERROR(VLOOKUP('Choose Housekeeping Genes'!$C15,Calculations!$C$100:$M$195,8,0)),"",VLOOKUP('Choose Housekeeping Genes'!$C15,Calculations!$C$100:$M$195,8,0))</f>
        <v/>
      </c>
      <c r="AG112" s="36" t="str">
        <f>IF(ISERROR(VLOOKUP('Choose Housekeeping Genes'!$C15,Calculations!$C$100:$M$195,9,0)),"",VLOOKUP('Choose Housekeeping Genes'!$C15,Calculations!$C$100:$M$195,9,0))</f>
        <v/>
      </c>
      <c r="AH112" s="36" t="str">
        <f>IF(ISERROR(VLOOKUP('Choose Housekeeping Genes'!$C15,Calculations!$C$100:$M$195,10,0)),"",VLOOKUP('Choose Housekeeping Genes'!$C15,Calculations!$C$100:$M$195,10,0))</f>
        <v/>
      </c>
      <c r="AI112" s="36" t="str">
        <f>IF(ISERROR(VLOOKUP('Choose Housekeeping Genes'!$C15,Calculations!$C$100:$M$195,11,0)),"",VLOOKUP('Choose Housekeeping Genes'!$C15,Calculations!$C$100:$M$195,11,0))</f>
        <v/>
      </c>
      <c r="AJ112" s="36" t="str">
        <f>IF(ISERROR(VLOOKUP('Choose Housekeeping Genes'!$C15,Calculations!$C$100:$Y$195,14,0)),"",VLOOKUP('Choose Housekeeping Genes'!$C15,Calculations!$C$100:$Y$195,14,0))</f>
        <v/>
      </c>
      <c r="AK112" s="36" t="str">
        <f>IF(ISERROR(VLOOKUP('Choose Housekeeping Genes'!$C15,Calculations!$C$100:$Y$195,15,0)),"",VLOOKUP('Choose Housekeeping Genes'!$C15,Calculations!$C$100:$Y$195,15,0))</f>
        <v/>
      </c>
      <c r="AL112" s="36" t="str">
        <f>IF(ISERROR(VLOOKUP('Choose Housekeeping Genes'!$C15,Calculations!$C$100:$Y$195,16,0)),"",VLOOKUP('Choose Housekeeping Genes'!$C15,Calculations!$C$100:$Y$195,16,0))</f>
        <v/>
      </c>
      <c r="AM112" s="36" t="str">
        <f>IF(ISERROR(VLOOKUP('Choose Housekeeping Genes'!$C15,Calculations!$C$100:$Y$195,17,0)),"",VLOOKUP('Choose Housekeeping Genes'!$C15,Calculations!$C$100:$Y$195,17,0))</f>
        <v/>
      </c>
      <c r="AN112" s="36" t="str">
        <f>IF(ISERROR(VLOOKUP('Choose Housekeeping Genes'!$C15,Calculations!$C$100:$Y$195,18,0)),"",VLOOKUP('Choose Housekeeping Genes'!$C15,Calculations!$C$100:$Y$195,18,0))</f>
        <v/>
      </c>
      <c r="AO112" s="36" t="str">
        <f>IF(ISERROR(VLOOKUP('Choose Housekeeping Genes'!$C15,Calculations!$C$100:$Y$195,19,0)),"",VLOOKUP('Choose Housekeeping Genes'!$C15,Calculations!$C$100:$Y$195,19,0))</f>
        <v/>
      </c>
      <c r="AP112" s="36" t="str">
        <f>IF(ISERROR(VLOOKUP('Choose Housekeeping Genes'!$C15,Calculations!$C$100:$Y$195,20,0)),"",VLOOKUP('Choose Housekeeping Genes'!$C15,Calculations!$C$100:$Y$195,20,0))</f>
        <v/>
      </c>
      <c r="AQ112" s="36" t="str">
        <f>IF(ISERROR(VLOOKUP('Choose Housekeeping Genes'!$C15,Calculations!$C$100:$Y$195,21,0)),"",VLOOKUP('Choose Housekeeping Genes'!$C15,Calculations!$C$100:$Y$195,21,0))</f>
        <v/>
      </c>
      <c r="AR112" s="36" t="str">
        <f>IF(ISERROR(VLOOKUP('Choose Housekeeping Genes'!$C15,Calculations!$C$100:$Y$195,22,0)),"",VLOOKUP('Choose Housekeeping Genes'!$C15,Calculations!$C$100:$Y$195,22,0))</f>
        <v/>
      </c>
      <c r="AS112" s="36" t="str">
        <f>IF(ISERROR(VLOOKUP('Choose Housekeeping Genes'!$C15,Calculations!$C$100:$Y$195,23,0)),"",VLOOKUP('Choose Housekeeping Genes'!$C15,Calculations!$C$100:$Y$195,23,0))</f>
        <v/>
      </c>
      <c r="AT112" s="34" t="str">
        <f t="shared" si="106"/>
        <v/>
      </c>
      <c r="AU112" s="34" t="str">
        <f t="shared" si="107"/>
        <v/>
      </c>
      <c r="AV112" s="34" t="str">
        <f t="shared" si="108"/>
        <v/>
      </c>
      <c r="AW112" s="34" t="str">
        <f t="shared" si="109"/>
        <v/>
      </c>
      <c r="AX112" s="34" t="str">
        <f t="shared" si="110"/>
        <v/>
      </c>
      <c r="AY112" s="34" t="str">
        <f t="shared" si="111"/>
        <v/>
      </c>
      <c r="AZ112" s="34" t="str">
        <f t="shared" si="112"/>
        <v/>
      </c>
      <c r="BA112" s="34" t="str">
        <f t="shared" si="113"/>
        <v/>
      </c>
      <c r="BB112" s="34" t="str">
        <f t="shared" si="114"/>
        <v/>
      </c>
      <c r="BC112" s="34" t="str">
        <f t="shared" si="115"/>
        <v/>
      </c>
      <c r="BD112" s="34" t="str">
        <f t="shared" si="117"/>
        <v/>
      </c>
      <c r="BE112" s="34" t="str">
        <f t="shared" si="118"/>
        <v/>
      </c>
      <c r="BF112" s="34" t="str">
        <f t="shared" si="119"/>
        <v/>
      </c>
      <c r="BG112" s="34" t="str">
        <f t="shared" si="120"/>
        <v/>
      </c>
      <c r="BH112" s="34" t="str">
        <f t="shared" si="121"/>
        <v/>
      </c>
      <c r="BI112" s="34" t="str">
        <f t="shared" si="122"/>
        <v/>
      </c>
      <c r="BJ112" s="34" t="str">
        <f t="shared" si="123"/>
        <v/>
      </c>
      <c r="BK112" s="34" t="str">
        <f t="shared" si="124"/>
        <v/>
      </c>
      <c r="BL112" s="34" t="str">
        <f t="shared" si="125"/>
        <v/>
      </c>
      <c r="BM112" s="34" t="str">
        <f t="shared" si="126"/>
        <v/>
      </c>
      <c r="BN112" s="36" t="e">
        <f t="shared" si="127"/>
        <v>#DIV/0!</v>
      </c>
      <c r="BO112" s="36" t="e">
        <f t="shared" si="128"/>
        <v>#DIV/0!</v>
      </c>
      <c r="BP112" s="37" t="str">
        <f t="shared" si="86"/>
        <v/>
      </c>
      <c r="BQ112" s="37" t="str">
        <f t="shared" si="87"/>
        <v/>
      </c>
      <c r="BR112" s="37" t="str">
        <f t="shared" si="88"/>
        <v/>
      </c>
      <c r="BS112" s="37" t="str">
        <f t="shared" si="89"/>
        <v/>
      </c>
      <c r="BT112" s="37" t="str">
        <f t="shared" si="90"/>
        <v/>
      </c>
      <c r="BU112" s="37" t="str">
        <f t="shared" si="91"/>
        <v/>
      </c>
      <c r="BV112" s="37" t="str">
        <f t="shared" si="92"/>
        <v/>
      </c>
      <c r="BW112" s="37" t="str">
        <f t="shared" si="93"/>
        <v/>
      </c>
      <c r="BX112" s="37" t="str">
        <f t="shared" si="94"/>
        <v/>
      </c>
      <c r="BY112" s="37" t="str">
        <f t="shared" si="95"/>
        <v/>
      </c>
      <c r="BZ112" s="37" t="str">
        <f t="shared" si="96"/>
        <v/>
      </c>
      <c r="CA112" s="37" t="str">
        <f t="shared" si="97"/>
        <v/>
      </c>
      <c r="CB112" s="37" t="str">
        <f t="shared" si="98"/>
        <v/>
      </c>
      <c r="CC112" s="37" t="str">
        <f t="shared" si="99"/>
        <v/>
      </c>
      <c r="CD112" s="37" t="str">
        <f t="shared" si="100"/>
        <v/>
      </c>
      <c r="CE112" s="37" t="str">
        <f t="shared" si="101"/>
        <v/>
      </c>
      <c r="CF112" s="37" t="str">
        <f t="shared" si="102"/>
        <v/>
      </c>
      <c r="CG112" s="37" t="str">
        <f t="shared" si="103"/>
        <v/>
      </c>
      <c r="CH112" s="37" t="str">
        <f t="shared" si="104"/>
        <v/>
      </c>
      <c r="CI112" s="37" t="str">
        <f t="shared" si="105"/>
        <v/>
      </c>
    </row>
    <row r="113" spans="1:87" ht="12.75">
      <c r="A113" s="16"/>
      <c r="B113" s="14" t="str">
        <f>'Gene Table'!D112</f>
        <v>MIMAT0000617</v>
      </c>
      <c r="C113" s="14" t="s">
        <v>61</v>
      </c>
      <c r="D113" s="15" t="str">
        <f>IF(SUM('Test Sample Data'!D$3:D$98)&gt;10,IF(AND(ISNUMBER('Test Sample Data'!D112),'Test Sample Data'!D112&lt;$B$1,'Test Sample Data'!D112&gt;0),'Test Sample Data'!D112,$B$1),"")</f>
        <v/>
      </c>
      <c r="E113" s="15" t="str">
        <f>IF(SUM('Test Sample Data'!E$3:E$98)&gt;10,IF(AND(ISNUMBER('Test Sample Data'!E112),'Test Sample Data'!E112&lt;$B$1,'Test Sample Data'!E112&gt;0),'Test Sample Data'!E112,$B$1),"")</f>
        <v/>
      </c>
      <c r="F113" s="15" t="str">
        <f>IF(SUM('Test Sample Data'!F$3:F$98)&gt;10,IF(AND(ISNUMBER('Test Sample Data'!F112),'Test Sample Data'!F112&lt;$B$1,'Test Sample Data'!F112&gt;0),'Test Sample Data'!F112,$B$1),"")</f>
        <v/>
      </c>
      <c r="G113" s="15" t="str">
        <f>IF(SUM('Test Sample Data'!G$3:G$98)&gt;10,IF(AND(ISNUMBER('Test Sample Data'!G112),'Test Sample Data'!G112&lt;$B$1,'Test Sample Data'!G112&gt;0),'Test Sample Data'!G112,$B$1),"")</f>
        <v/>
      </c>
      <c r="H113" s="15" t="str">
        <f>IF(SUM('Test Sample Data'!H$3:H$98)&gt;10,IF(AND(ISNUMBER('Test Sample Data'!H112),'Test Sample Data'!H112&lt;$B$1,'Test Sample Data'!H112&gt;0),'Test Sample Data'!H112,$B$1),"")</f>
        <v/>
      </c>
      <c r="I113" s="15" t="str">
        <f>IF(SUM('Test Sample Data'!I$3:I$98)&gt;10,IF(AND(ISNUMBER('Test Sample Data'!I112),'Test Sample Data'!I112&lt;$B$1,'Test Sample Data'!I112&gt;0),'Test Sample Data'!I112,$B$1),"")</f>
        <v/>
      </c>
      <c r="J113" s="15" t="str">
        <f>IF(SUM('Test Sample Data'!J$3:J$98)&gt;10,IF(AND(ISNUMBER('Test Sample Data'!J112),'Test Sample Data'!J112&lt;$B$1,'Test Sample Data'!J112&gt;0),'Test Sample Data'!J112,$B$1),"")</f>
        <v/>
      </c>
      <c r="K113" s="15" t="str">
        <f>IF(SUM('Test Sample Data'!K$3:K$98)&gt;10,IF(AND(ISNUMBER('Test Sample Data'!K112),'Test Sample Data'!K112&lt;$B$1,'Test Sample Data'!K112&gt;0),'Test Sample Data'!K112,$B$1),"")</f>
        <v/>
      </c>
      <c r="L113" s="15" t="str">
        <f>IF(SUM('Test Sample Data'!L$3:L$98)&gt;10,IF(AND(ISNUMBER('Test Sample Data'!L112),'Test Sample Data'!L112&lt;$B$1,'Test Sample Data'!L112&gt;0),'Test Sample Data'!L112,$B$1),"")</f>
        <v/>
      </c>
      <c r="M113" s="15" t="str">
        <f>IF(SUM('Test Sample Data'!M$3:M$98)&gt;10,IF(AND(ISNUMBER('Test Sample Data'!M112),'Test Sample Data'!M112&lt;$B$1,'Test Sample Data'!M112&gt;0),'Test Sample Data'!M112,$B$1),"")</f>
        <v/>
      </c>
      <c r="N113" s="15" t="str">
        <f>'Gene Table'!D112</f>
        <v>MIMAT0000617</v>
      </c>
      <c r="O113" s="14" t="s">
        <v>61</v>
      </c>
      <c r="P113" s="15" t="str">
        <f>IF(SUM('Control Sample Data'!D$3:D$98)&gt;10,IF(AND(ISNUMBER('Control Sample Data'!D112),'Control Sample Data'!D112&lt;$B$1,'Control Sample Data'!D112&gt;0),'Control Sample Data'!D112,$B$1),"")</f>
        <v/>
      </c>
      <c r="Q113" s="15" t="str">
        <f>IF(SUM('Control Sample Data'!E$3:E$98)&gt;10,IF(AND(ISNUMBER('Control Sample Data'!E112),'Control Sample Data'!E112&lt;$B$1,'Control Sample Data'!E112&gt;0),'Control Sample Data'!E112,$B$1),"")</f>
        <v/>
      </c>
      <c r="R113" s="15" t="str">
        <f>IF(SUM('Control Sample Data'!F$3:F$98)&gt;10,IF(AND(ISNUMBER('Control Sample Data'!F112),'Control Sample Data'!F112&lt;$B$1,'Control Sample Data'!F112&gt;0),'Control Sample Data'!F112,$B$1),"")</f>
        <v/>
      </c>
      <c r="S113" s="15" t="str">
        <f>IF(SUM('Control Sample Data'!G$3:G$98)&gt;10,IF(AND(ISNUMBER('Control Sample Data'!G112),'Control Sample Data'!G112&lt;$B$1,'Control Sample Data'!G112&gt;0),'Control Sample Data'!G112,$B$1),"")</f>
        <v/>
      </c>
      <c r="T113" s="15" t="str">
        <f>IF(SUM('Control Sample Data'!H$3:H$98)&gt;10,IF(AND(ISNUMBER('Control Sample Data'!H112),'Control Sample Data'!H112&lt;$B$1,'Control Sample Data'!H112&gt;0),'Control Sample Data'!H112,$B$1),"")</f>
        <v/>
      </c>
      <c r="U113" s="15" t="str">
        <f>IF(SUM('Control Sample Data'!I$3:I$98)&gt;10,IF(AND(ISNUMBER('Control Sample Data'!I112),'Control Sample Data'!I112&lt;$B$1,'Control Sample Data'!I112&gt;0),'Control Sample Data'!I112,$B$1),"")</f>
        <v/>
      </c>
      <c r="V113" s="15" t="str">
        <f>IF(SUM('Control Sample Data'!J$3:J$98)&gt;10,IF(AND(ISNUMBER('Control Sample Data'!J112),'Control Sample Data'!J112&lt;$B$1,'Control Sample Data'!J112&gt;0),'Control Sample Data'!J112,$B$1),"")</f>
        <v/>
      </c>
      <c r="W113" s="15" t="str">
        <f>IF(SUM('Control Sample Data'!K$3:K$98)&gt;10,IF(AND(ISNUMBER('Control Sample Data'!K112),'Control Sample Data'!K112&lt;$B$1,'Control Sample Data'!K112&gt;0),'Control Sample Data'!K112,$B$1),"")</f>
        <v/>
      </c>
      <c r="X113" s="15" t="str">
        <f>IF(SUM('Control Sample Data'!L$3:L$98)&gt;10,IF(AND(ISNUMBER('Control Sample Data'!L112),'Control Sample Data'!L112&lt;$B$1,'Control Sample Data'!L112&gt;0),'Control Sample Data'!L112,$B$1),"")</f>
        <v/>
      </c>
      <c r="Y113" s="39" t="str">
        <f>IF(SUM('Control Sample Data'!M$3:M$98)&gt;10,IF(AND(ISNUMBER('Control Sample Data'!M112),'Control Sample Data'!M112&lt;$B$1,'Control Sample Data'!M112&gt;0),'Control Sample Data'!M112,$B$1),"")</f>
        <v/>
      </c>
      <c r="Z113" s="36" t="str">
        <f>IF(ISERROR(VLOOKUP('Choose Housekeeping Genes'!$C16,Calculations!$C$100:$M$195,2,0)),"",VLOOKUP('Choose Housekeeping Genes'!$C16,Calculations!$C$100:$M$195,2,0))</f>
        <v/>
      </c>
      <c r="AA113" s="36" t="str">
        <f>IF(ISERROR(VLOOKUP('Choose Housekeeping Genes'!$C16,Calculations!$C$100:$M$195,3,0)),"",VLOOKUP('Choose Housekeeping Genes'!$C16,Calculations!$C$100:$M$195,3,0))</f>
        <v/>
      </c>
      <c r="AB113" s="36" t="str">
        <f>IF(ISERROR(VLOOKUP('Choose Housekeeping Genes'!$C16,Calculations!$C$100:$M$195,4,0)),"",VLOOKUP('Choose Housekeeping Genes'!$C16,Calculations!$C$100:$M$195,4,0))</f>
        <v/>
      </c>
      <c r="AC113" s="36" t="str">
        <f>IF(ISERROR(VLOOKUP('Choose Housekeeping Genes'!$C16,Calculations!$C$100:$M$195,5,0)),"",VLOOKUP('Choose Housekeeping Genes'!$C16,Calculations!$C$100:$M$195,5,0))</f>
        <v/>
      </c>
      <c r="AD113" s="36" t="str">
        <f>IF(ISERROR(VLOOKUP('Choose Housekeeping Genes'!$C16,Calculations!$C$100:$M$195,6,0)),"",VLOOKUP('Choose Housekeeping Genes'!$C16,Calculations!$C$100:$M$195,6,0))</f>
        <v/>
      </c>
      <c r="AE113" s="36" t="str">
        <f>IF(ISERROR(VLOOKUP('Choose Housekeeping Genes'!$C16,Calculations!$C$100:$M$195,7,0)),"",VLOOKUP('Choose Housekeeping Genes'!$C16,Calculations!$C$100:$M$195,7,0))</f>
        <v/>
      </c>
      <c r="AF113" s="36" t="str">
        <f>IF(ISERROR(VLOOKUP('Choose Housekeeping Genes'!$C16,Calculations!$C$100:$M$195,8,0)),"",VLOOKUP('Choose Housekeeping Genes'!$C16,Calculations!$C$100:$M$195,8,0))</f>
        <v/>
      </c>
      <c r="AG113" s="36" t="str">
        <f>IF(ISERROR(VLOOKUP('Choose Housekeeping Genes'!$C16,Calculations!$C$100:$M$195,9,0)),"",VLOOKUP('Choose Housekeeping Genes'!$C16,Calculations!$C$100:$M$195,9,0))</f>
        <v/>
      </c>
      <c r="AH113" s="36" t="str">
        <f>IF(ISERROR(VLOOKUP('Choose Housekeeping Genes'!$C16,Calculations!$C$100:$M$195,10,0)),"",VLOOKUP('Choose Housekeeping Genes'!$C16,Calculations!$C$100:$M$195,10,0))</f>
        <v/>
      </c>
      <c r="AI113" s="36" t="str">
        <f>IF(ISERROR(VLOOKUP('Choose Housekeeping Genes'!$C16,Calculations!$C$100:$M$195,11,0)),"",VLOOKUP('Choose Housekeeping Genes'!$C16,Calculations!$C$100:$M$195,11,0))</f>
        <v/>
      </c>
      <c r="AJ113" s="36" t="str">
        <f>IF(ISERROR(VLOOKUP('Choose Housekeeping Genes'!$C16,Calculations!$C$100:$Y$195,14,0)),"",VLOOKUP('Choose Housekeeping Genes'!$C16,Calculations!$C$100:$Y$195,14,0))</f>
        <v/>
      </c>
      <c r="AK113" s="36" t="str">
        <f>IF(ISERROR(VLOOKUP('Choose Housekeeping Genes'!$C16,Calculations!$C$100:$Y$195,15,0)),"",VLOOKUP('Choose Housekeeping Genes'!$C16,Calculations!$C$100:$Y$195,15,0))</f>
        <v/>
      </c>
      <c r="AL113" s="36" t="str">
        <f>IF(ISERROR(VLOOKUP('Choose Housekeeping Genes'!$C16,Calculations!$C$100:$Y$195,16,0)),"",VLOOKUP('Choose Housekeeping Genes'!$C16,Calculations!$C$100:$Y$195,16,0))</f>
        <v/>
      </c>
      <c r="AM113" s="36" t="str">
        <f>IF(ISERROR(VLOOKUP('Choose Housekeeping Genes'!$C16,Calculations!$C$100:$Y$195,17,0)),"",VLOOKUP('Choose Housekeeping Genes'!$C16,Calculations!$C$100:$Y$195,17,0))</f>
        <v/>
      </c>
      <c r="AN113" s="36" t="str">
        <f>IF(ISERROR(VLOOKUP('Choose Housekeeping Genes'!$C16,Calculations!$C$100:$Y$195,18,0)),"",VLOOKUP('Choose Housekeeping Genes'!$C16,Calculations!$C$100:$Y$195,18,0))</f>
        <v/>
      </c>
      <c r="AO113" s="36" t="str">
        <f>IF(ISERROR(VLOOKUP('Choose Housekeeping Genes'!$C16,Calculations!$C$100:$Y$195,19,0)),"",VLOOKUP('Choose Housekeeping Genes'!$C16,Calculations!$C$100:$Y$195,19,0))</f>
        <v/>
      </c>
      <c r="AP113" s="36" t="str">
        <f>IF(ISERROR(VLOOKUP('Choose Housekeeping Genes'!$C16,Calculations!$C$100:$Y$195,20,0)),"",VLOOKUP('Choose Housekeeping Genes'!$C16,Calculations!$C$100:$Y$195,20,0))</f>
        <v/>
      </c>
      <c r="AQ113" s="36" t="str">
        <f>IF(ISERROR(VLOOKUP('Choose Housekeeping Genes'!$C16,Calculations!$C$100:$Y$195,21,0)),"",VLOOKUP('Choose Housekeeping Genes'!$C16,Calculations!$C$100:$Y$195,21,0))</f>
        <v/>
      </c>
      <c r="AR113" s="36" t="str">
        <f>IF(ISERROR(VLOOKUP('Choose Housekeeping Genes'!$C16,Calculations!$C$100:$Y$195,22,0)),"",VLOOKUP('Choose Housekeeping Genes'!$C16,Calculations!$C$100:$Y$195,22,0))</f>
        <v/>
      </c>
      <c r="AS113" s="36" t="str">
        <f>IF(ISERROR(VLOOKUP('Choose Housekeeping Genes'!$C16,Calculations!$C$100:$Y$195,23,0)),"",VLOOKUP('Choose Housekeeping Genes'!$C16,Calculations!$C$100:$Y$195,23,0))</f>
        <v/>
      </c>
      <c r="AT113" s="34" t="str">
        <f t="shared" si="106"/>
        <v/>
      </c>
      <c r="AU113" s="34" t="str">
        <f t="shared" si="107"/>
        <v/>
      </c>
      <c r="AV113" s="34" t="str">
        <f t="shared" si="108"/>
        <v/>
      </c>
      <c r="AW113" s="34" t="str">
        <f t="shared" si="109"/>
        <v/>
      </c>
      <c r="AX113" s="34" t="str">
        <f t="shared" si="110"/>
        <v/>
      </c>
      <c r="AY113" s="34" t="str">
        <f t="shared" si="111"/>
        <v/>
      </c>
      <c r="AZ113" s="34" t="str">
        <f t="shared" si="112"/>
        <v/>
      </c>
      <c r="BA113" s="34" t="str">
        <f t="shared" si="113"/>
        <v/>
      </c>
      <c r="BB113" s="34" t="str">
        <f t="shared" si="114"/>
        <v/>
      </c>
      <c r="BC113" s="34" t="str">
        <f t="shared" si="115"/>
        <v/>
      </c>
      <c r="BD113" s="34" t="str">
        <f t="shared" si="117"/>
        <v/>
      </c>
      <c r="BE113" s="34" t="str">
        <f t="shared" si="118"/>
        <v/>
      </c>
      <c r="BF113" s="34" t="str">
        <f t="shared" si="119"/>
        <v/>
      </c>
      <c r="BG113" s="34" t="str">
        <f t="shared" si="120"/>
        <v/>
      </c>
      <c r="BH113" s="34" t="str">
        <f t="shared" si="121"/>
        <v/>
      </c>
      <c r="BI113" s="34" t="str">
        <f t="shared" si="122"/>
        <v/>
      </c>
      <c r="BJ113" s="34" t="str">
        <f t="shared" si="123"/>
        <v/>
      </c>
      <c r="BK113" s="34" t="str">
        <f t="shared" si="124"/>
        <v/>
      </c>
      <c r="BL113" s="34" t="str">
        <f t="shared" si="125"/>
        <v/>
      </c>
      <c r="BM113" s="34" t="str">
        <f t="shared" si="126"/>
        <v/>
      </c>
      <c r="BN113" s="36" t="e">
        <f t="shared" si="127"/>
        <v>#DIV/0!</v>
      </c>
      <c r="BO113" s="36" t="e">
        <f t="shared" si="128"/>
        <v>#DIV/0!</v>
      </c>
      <c r="BP113" s="37" t="str">
        <f t="shared" si="86"/>
        <v/>
      </c>
      <c r="BQ113" s="37" t="str">
        <f t="shared" si="87"/>
        <v/>
      </c>
      <c r="BR113" s="37" t="str">
        <f t="shared" si="88"/>
        <v/>
      </c>
      <c r="BS113" s="37" t="str">
        <f t="shared" si="89"/>
        <v/>
      </c>
      <c r="BT113" s="37" t="str">
        <f t="shared" si="90"/>
        <v/>
      </c>
      <c r="BU113" s="37" t="str">
        <f t="shared" si="91"/>
        <v/>
      </c>
      <c r="BV113" s="37" t="str">
        <f t="shared" si="92"/>
        <v/>
      </c>
      <c r="BW113" s="37" t="str">
        <f t="shared" si="93"/>
        <v/>
      </c>
      <c r="BX113" s="37" t="str">
        <f t="shared" si="94"/>
        <v/>
      </c>
      <c r="BY113" s="37" t="str">
        <f t="shared" si="95"/>
        <v/>
      </c>
      <c r="BZ113" s="37" t="str">
        <f t="shared" si="96"/>
        <v/>
      </c>
      <c r="CA113" s="37" t="str">
        <f t="shared" si="97"/>
        <v/>
      </c>
      <c r="CB113" s="37" t="str">
        <f t="shared" si="98"/>
        <v/>
      </c>
      <c r="CC113" s="37" t="str">
        <f t="shared" si="99"/>
        <v/>
      </c>
      <c r="CD113" s="37" t="str">
        <f t="shared" si="100"/>
        <v/>
      </c>
      <c r="CE113" s="37" t="str">
        <f t="shared" si="101"/>
        <v/>
      </c>
      <c r="CF113" s="37" t="str">
        <f t="shared" si="102"/>
        <v/>
      </c>
      <c r="CG113" s="37" t="str">
        <f t="shared" si="103"/>
        <v/>
      </c>
      <c r="CH113" s="37" t="str">
        <f t="shared" si="104"/>
        <v/>
      </c>
      <c r="CI113" s="37" t="str">
        <f t="shared" si="105"/>
        <v/>
      </c>
    </row>
    <row r="114" spans="1:87" ht="12.75">
      <c r="A114" s="16"/>
      <c r="B114" s="14" t="str">
        <f>'Gene Table'!D113</f>
        <v>MIMAT0000253</v>
      </c>
      <c r="C114" s="14" t="s">
        <v>65</v>
      </c>
      <c r="D114" s="15" t="str">
        <f>IF(SUM('Test Sample Data'!D$3:D$98)&gt;10,IF(AND(ISNUMBER('Test Sample Data'!D113),'Test Sample Data'!D113&lt;$B$1,'Test Sample Data'!D113&gt;0),'Test Sample Data'!D113,$B$1),"")</f>
        <v/>
      </c>
      <c r="E114" s="15" t="str">
        <f>IF(SUM('Test Sample Data'!E$3:E$98)&gt;10,IF(AND(ISNUMBER('Test Sample Data'!E113),'Test Sample Data'!E113&lt;$B$1,'Test Sample Data'!E113&gt;0),'Test Sample Data'!E113,$B$1),"")</f>
        <v/>
      </c>
      <c r="F114" s="15" t="str">
        <f>IF(SUM('Test Sample Data'!F$3:F$98)&gt;10,IF(AND(ISNUMBER('Test Sample Data'!F113),'Test Sample Data'!F113&lt;$B$1,'Test Sample Data'!F113&gt;0),'Test Sample Data'!F113,$B$1),"")</f>
        <v/>
      </c>
      <c r="G114" s="15" t="str">
        <f>IF(SUM('Test Sample Data'!G$3:G$98)&gt;10,IF(AND(ISNUMBER('Test Sample Data'!G113),'Test Sample Data'!G113&lt;$B$1,'Test Sample Data'!G113&gt;0),'Test Sample Data'!G113,$B$1),"")</f>
        <v/>
      </c>
      <c r="H114" s="15" t="str">
        <f>IF(SUM('Test Sample Data'!H$3:H$98)&gt;10,IF(AND(ISNUMBER('Test Sample Data'!H113),'Test Sample Data'!H113&lt;$B$1,'Test Sample Data'!H113&gt;0),'Test Sample Data'!H113,$B$1),"")</f>
        <v/>
      </c>
      <c r="I114" s="15" t="str">
        <f>IF(SUM('Test Sample Data'!I$3:I$98)&gt;10,IF(AND(ISNUMBER('Test Sample Data'!I113),'Test Sample Data'!I113&lt;$B$1,'Test Sample Data'!I113&gt;0),'Test Sample Data'!I113,$B$1),"")</f>
        <v/>
      </c>
      <c r="J114" s="15" t="str">
        <f>IF(SUM('Test Sample Data'!J$3:J$98)&gt;10,IF(AND(ISNUMBER('Test Sample Data'!J113),'Test Sample Data'!J113&lt;$B$1,'Test Sample Data'!J113&gt;0),'Test Sample Data'!J113,$B$1),"")</f>
        <v/>
      </c>
      <c r="K114" s="15" t="str">
        <f>IF(SUM('Test Sample Data'!K$3:K$98)&gt;10,IF(AND(ISNUMBER('Test Sample Data'!K113),'Test Sample Data'!K113&lt;$B$1,'Test Sample Data'!K113&gt;0),'Test Sample Data'!K113,$B$1),"")</f>
        <v/>
      </c>
      <c r="L114" s="15" t="str">
        <f>IF(SUM('Test Sample Data'!L$3:L$98)&gt;10,IF(AND(ISNUMBER('Test Sample Data'!L113),'Test Sample Data'!L113&lt;$B$1,'Test Sample Data'!L113&gt;0),'Test Sample Data'!L113,$B$1),"")</f>
        <v/>
      </c>
      <c r="M114" s="15" t="str">
        <f>IF(SUM('Test Sample Data'!M$3:M$98)&gt;10,IF(AND(ISNUMBER('Test Sample Data'!M113),'Test Sample Data'!M113&lt;$B$1,'Test Sample Data'!M113&gt;0),'Test Sample Data'!M113,$B$1),"")</f>
        <v/>
      </c>
      <c r="N114" s="15" t="str">
        <f>'Gene Table'!D113</f>
        <v>MIMAT0000253</v>
      </c>
      <c r="O114" s="14" t="s">
        <v>65</v>
      </c>
      <c r="P114" s="15" t="str">
        <f>IF(SUM('Control Sample Data'!D$3:D$98)&gt;10,IF(AND(ISNUMBER('Control Sample Data'!D113),'Control Sample Data'!D113&lt;$B$1,'Control Sample Data'!D113&gt;0),'Control Sample Data'!D113,$B$1),"")</f>
        <v/>
      </c>
      <c r="Q114" s="15" t="str">
        <f>IF(SUM('Control Sample Data'!E$3:E$98)&gt;10,IF(AND(ISNUMBER('Control Sample Data'!E113),'Control Sample Data'!E113&lt;$B$1,'Control Sample Data'!E113&gt;0),'Control Sample Data'!E113,$B$1),"")</f>
        <v/>
      </c>
      <c r="R114" s="15" t="str">
        <f>IF(SUM('Control Sample Data'!F$3:F$98)&gt;10,IF(AND(ISNUMBER('Control Sample Data'!F113),'Control Sample Data'!F113&lt;$B$1,'Control Sample Data'!F113&gt;0),'Control Sample Data'!F113,$B$1),"")</f>
        <v/>
      </c>
      <c r="S114" s="15" t="str">
        <f>IF(SUM('Control Sample Data'!G$3:G$98)&gt;10,IF(AND(ISNUMBER('Control Sample Data'!G113),'Control Sample Data'!G113&lt;$B$1,'Control Sample Data'!G113&gt;0),'Control Sample Data'!G113,$B$1),"")</f>
        <v/>
      </c>
      <c r="T114" s="15" t="str">
        <f>IF(SUM('Control Sample Data'!H$3:H$98)&gt;10,IF(AND(ISNUMBER('Control Sample Data'!H113),'Control Sample Data'!H113&lt;$B$1,'Control Sample Data'!H113&gt;0),'Control Sample Data'!H113,$B$1),"")</f>
        <v/>
      </c>
      <c r="U114" s="15" t="str">
        <f>IF(SUM('Control Sample Data'!I$3:I$98)&gt;10,IF(AND(ISNUMBER('Control Sample Data'!I113),'Control Sample Data'!I113&lt;$B$1,'Control Sample Data'!I113&gt;0),'Control Sample Data'!I113,$B$1),"")</f>
        <v/>
      </c>
      <c r="V114" s="15" t="str">
        <f>IF(SUM('Control Sample Data'!J$3:J$98)&gt;10,IF(AND(ISNUMBER('Control Sample Data'!J113),'Control Sample Data'!J113&lt;$B$1,'Control Sample Data'!J113&gt;0),'Control Sample Data'!J113,$B$1),"")</f>
        <v/>
      </c>
      <c r="W114" s="15" t="str">
        <f>IF(SUM('Control Sample Data'!K$3:K$98)&gt;10,IF(AND(ISNUMBER('Control Sample Data'!K113),'Control Sample Data'!K113&lt;$B$1,'Control Sample Data'!K113&gt;0),'Control Sample Data'!K113,$B$1),"")</f>
        <v/>
      </c>
      <c r="X114" s="15" t="str">
        <f>IF(SUM('Control Sample Data'!L$3:L$98)&gt;10,IF(AND(ISNUMBER('Control Sample Data'!L113),'Control Sample Data'!L113&lt;$B$1,'Control Sample Data'!L113&gt;0),'Control Sample Data'!L113,$B$1),"")</f>
        <v/>
      </c>
      <c r="Y114" s="39" t="str">
        <f>IF(SUM('Control Sample Data'!M$3:M$98)&gt;10,IF(AND(ISNUMBER('Control Sample Data'!M113),'Control Sample Data'!M113&lt;$B$1,'Control Sample Data'!M113&gt;0),'Control Sample Data'!M113,$B$1),"")</f>
        <v/>
      </c>
      <c r="Z114" s="36" t="str">
        <f>IF(ISERROR(VLOOKUP('Choose Housekeeping Genes'!$C17,Calculations!$C$100:$M$195,2,0)),"",VLOOKUP('Choose Housekeeping Genes'!$C17,Calculations!$C$100:$M$195,2,0))</f>
        <v/>
      </c>
      <c r="AA114" s="36" t="str">
        <f>IF(ISERROR(VLOOKUP('Choose Housekeeping Genes'!$C17,Calculations!$C$100:$M$195,3,0)),"",VLOOKUP('Choose Housekeeping Genes'!$C17,Calculations!$C$100:$M$195,3,0))</f>
        <v/>
      </c>
      <c r="AB114" s="36" t="str">
        <f>IF(ISERROR(VLOOKUP('Choose Housekeeping Genes'!$C17,Calculations!$C$100:$M$195,4,0)),"",VLOOKUP('Choose Housekeeping Genes'!$C17,Calculations!$C$100:$M$195,4,0))</f>
        <v/>
      </c>
      <c r="AC114" s="36" t="str">
        <f>IF(ISERROR(VLOOKUP('Choose Housekeeping Genes'!$C17,Calculations!$C$100:$M$195,5,0)),"",VLOOKUP('Choose Housekeeping Genes'!$C17,Calculations!$C$100:$M$195,5,0))</f>
        <v/>
      </c>
      <c r="AD114" s="36" t="str">
        <f>IF(ISERROR(VLOOKUP('Choose Housekeeping Genes'!$C17,Calculations!$C$100:$M$195,6,0)),"",VLOOKUP('Choose Housekeeping Genes'!$C17,Calculations!$C$100:$M$195,6,0))</f>
        <v/>
      </c>
      <c r="AE114" s="36" t="str">
        <f>IF(ISERROR(VLOOKUP('Choose Housekeeping Genes'!$C17,Calculations!$C$100:$M$195,7,0)),"",VLOOKUP('Choose Housekeeping Genes'!$C17,Calculations!$C$100:$M$195,7,0))</f>
        <v/>
      </c>
      <c r="AF114" s="36" t="str">
        <f>IF(ISERROR(VLOOKUP('Choose Housekeeping Genes'!$C17,Calculations!$C$100:$M$195,8,0)),"",VLOOKUP('Choose Housekeeping Genes'!$C17,Calculations!$C$100:$M$195,8,0))</f>
        <v/>
      </c>
      <c r="AG114" s="36" t="str">
        <f>IF(ISERROR(VLOOKUP('Choose Housekeeping Genes'!$C17,Calculations!$C$100:$M$195,9,0)),"",VLOOKUP('Choose Housekeeping Genes'!$C17,Calculations!$C$100:$M$195,9,0))</f>
        <v/>
      </c>
      <c r="AH114" s="36" t="str">
        <f>IF(ISERROR(VLOOKUP('Choose Housekeeping Genes'!$C17,Calculations!$C$100:$M$195,10,0)),"",VLOOKUP('Choose Housekeeping Genes'!$C17,Calculations!$C$100:$M$195,10,0))</f>
        <v/>
      </c>
      <c r="AI114" s="36" t="str">
        <f>IF(ISERROR(VLOOKUP('Choose Housekeeping Genes'!$C17,Calculations!$C$100:$M$195,11,0)),"",VLOOKUP('Choose Housekeeping Genes'!$C17,Calculations!$C$100:$M$195,11,0))</f>
        <v/>
      </c>
      <c r="AJ114" s="36" t="str">
        <f>IF(ISERROR(VLOOKUP('Choose Housekeeping Genes'!$C17,Calculations!$C$100:$Y$195,14,0)),"",VLOOKUP('Choose Housekeeping Genes'!$C17,Calculations!$C$100:$Y$195,14,0))</f>
        <v/>
      </c>
      <c r="AK114" s="36" t="str">
        <f>IF(ISERROR(VLOOKUP('Choose Housekeeping Genes'!$C17,Calculations!$C$100:$Y$195,15,0)),"",VLOOKUP('Choose Housekeeping Genes'!$C17,Calculations!$C$100:$Y$195,15,0))</f>
        <v/>
      </c>
      <c r="AL114" s="36" t="str">
        <f>IF(ISERROR(VLOOKUP('Choose Housekeeping Genes'!$C17,Calculations!$C$100:$Y$195,16,0)),"",VLOOKUP('Choose Housekeeping Genes'!$C17,Calculations!$C$100:$Y$195,16,0))</f>
        <v/>
      </c>
      <c r="AM114" s="36" t="str">
        <f>IF(ISERROR(VLOOKUP('Choose Housekeeping Genes'!$C17,Calculations!$C$100:$Y$195,17,0)),"",VLOOKUP('Choose Housekeeping Genes'!$C17,Calculations!$C$100:$Y$195,17,0))</f>
        <v/>
      </c>
      <c r="AN114" s="36" t="str">
        <f>IF(ISERROR(VLOOKUP('Choose Housekeeping Genes'!$C17,Calculations!$C$100:$Y$195,18,0)),"",VLOOKUP('Choose Housekeeping Genes'!$C17,Calculations!$C$100:$Y$195,18,0))</f>
        <v/>
      </c>
      <c r="AO114" s="36" t="str">
        <f>IF(ISERROR(VLOOKUP('Choose Housekeeping Genes'!$C17,Calculations!$C$100:$Y$195,19,0)),"",VLOOKUP('Choose Housekeeping Genes'!$C17,Calculations!$C$100:$Y$195,19,0))</f>
        <v/>
      </c>
      <c r="AP114" s="36" t="str">
        <f>IF(ISERROR(VLOOKUP('Choose Housekeeping Genes'!$C17,Calculations!$C$100:$Y$195,20,0)),"",VLOOKUP('Choose Housekeeping Genes'!$C17,Calculations!$C$100:$Y$195,20,0))</f>
        <v/>
      </c>
      <c r="AQ114" s="36" t="str">
        <f>IF(ISERROR(VLOOKUP('Choose Housekeeping Genes'!$C17,Calculations!$C$100:$Y$195,21,0)),"",VLOOKUP('Choose Housekeeping Genes'!$C17,Calculations!$C$100:$Y$195,21,0))</f>
        <v/>
      </c>
      <c r="AR114" s="36" t="str">
        <f>IF(ISERROR(VLOOKUP('Choose Housekeeping Genes'!$C17,Calculations!$C$100:$Y$195,22,0)),"",VLOOKUP('Choose Housekeeping Genes'!$C17,Calculations!$C$100:$Y$195,22,0))</f>
        <v/>
      </c>
      <c r="AS114" s="36" t="str">
        <f>IF(ISERROR(VLOOKUP('Choose Housekeeping Genes'!$C17,Calculations!$C$100:$Y$195,23,0)),"",VLOOKUP('Choose Housekeeping Genes'!$C17,Calculations!$C$100:$Y$195,23,0))</f>
        <v/>
      </c>
      <c r="AT114" s="34" t="str">
        <f t="shared" si="106"/>
        <v/>
      </c>
      <c r="AU114" s="34" t="str">
        <f t="shared" si="107"/>
        <v/>
      </c>
      <c r="AV114" s="34" t="str">
        <f t="shared" si="108"/>
        <v/>
      </c>
      <c r="AW114" s="34" t="str">
        <f t="shared" si="109"/>
        <v/>
      </c>
      <c r="AX114" s="34" t="str">
        <f t="shared" si="110"/>
        <v/>
      </c>
      <c r="AY114" s="34" t="str">
        <f t="shared" si="111"/>
        <v/>
      </c>
      <c r="AZ114" s="34" t="str">
        <f t="shared" si="112"/>
        <v/>
      </c>
      <c r="BA114" s="34" t="str">
        <f t="shared" si="113"/>
        <v/>
      </c>
      <c r="BB114" s="34" t="str">
        <f t="shared" si="114"/>
        <v/>
      </c>
      <c r="BC114" s="34" t="str">
        <f t="shared" si="115"/>
        <v/>
      </c>
      <c r="BD114" s="34" t="str">
        <f t="shared" si="117"/>
        <v/>
      </c>
      <c r="BE114" s="34" t="str">
        <f t="shared" si="118"/>
        <v/>
      </c>
      <c r="BF114" s="34" t="str">
        <f t="shared" si="119"/>
        <v/>
      </c>
      <c r="BG114" s="34" t="str">
        <f t="shared" si="120"/>
        <v/>
      </c>
      <c r="BH114" s="34" t="str">
        <f t="shared" si="121"/>
        <v/>
      </c>
      <c r="BI114" s="34" t="str">
        <f t="shared" si="122"/>
        <v/>
      </c>
      <c r="BJ114" s="34" t="str">
        <f t="shared" si="123"/>
        <v/>
      </c>
      <c r="BK114" s="34" t="str">
        <f t="shared" si="124"/>
        <v/>
      </c>
      <c r="BL114" s="34" t="str">
        <f t="shared" si="125"/>
        <v/>
      </c>
      <c r="BM114" s="34" t="str">
        <f t="shared" si="126"/>
        <v/>
      </c>
      <c r="BN114" s="36" t="e">
        <f t="shared" si="127"/>
        <v>#DIV/0!</v>
      </c>
      <c r="BO114" s="36" t="e">
        <f t="shared" si="128"/>
        <v>#DIV/0!</v>
      </c>
      <c r="BP114" s="37" t="str">
        <f t="shared" si="86"/>
        <v/>
      </c>
      <c r="BQ114" s="37" t="str">
        <f t="shared" si="87"/>
        <v/>
      </c>
      <c r="BR114" s="37" t="str">
        <f t="shared" si="88"/>
        <v/>
      </c>
      <c r="BS114" s="37" t="str">
        <f t="shared" si="89"/>
        <v/>
      </c>
      <c r="BT114" s="37" t="str">
        <f t="shared" si="90"/>
        <v/>
      </c>
      <c r="BU114" s="37" t="str">
        <f t="shared" si="91"/>
        <v/>
      </c>
      <c r="BV114" s="37" t="str">
        <f t="shared" si="92"/>
        <v/>
      </c>
      <c r="BW114" s="37" t="str">
        <f t="shared" si="93"/>
        <v/>
      </c>
      <c r="BX114" s="37" t="str">
        <f t="shared" si="94"/>
        <v/>
      </c>
      <c r="BY114" s="37" t="str">
        <f t="shared" si="95"/>
        <v/>
      </c>
      <c r="BZ114" s="37" t="str">
        <f t="shared" si="96"/>
        <v/>
      </c>
      <c r="CA114" s="37" t="str">
        <f t="shared" si="97"/>
        <v/>
      </c>
      <c r="CB114" s="37" t="str">
        <f t="shared" si="98"/>
        <v/>
      </c>
      <c r="CC114" s="37" t="str">
        <f t="shared" si="99"/>
        <v/>
      </c>
      <c r="CD114" s="37" t="str">
        <f t="shared" si="100"/>
        <v/>
      </c>
      <c r="CE114" s="37" t="str">
        <f t="shared" si="101"/>
        <v/>
      </c>
      <c r="CF114" s="37" t="str">
        <f t="shared" si="102"/>
        <v/>
      </c>
      <c r="CG114" s="37" t="str">
        <f t="shared" si="103"/>
        <v/>
      </c>
      <c r="CH114" s="37" t="str">
        <f t="shared" si="104"/>
        <v/>
      </c>
      <c r="CI114" s="37" t="str">
        <f t="shared" si="105"/>
        <v/>
      </c>
    </row>
    <row r="115" spans="1:87" ht="12.75">
      <c r="A115" s="16"/>
      <c r="B115" s="14" t="str">
        <f>'Gene Table'!D114</f>
        <v>MIMAT0000254</v>
      </c>
      <c r="C115" s="14" t="s">
        <v>69</v>
      </c>
      <c r="D115" s="15" t="str">
        <f>IF(SUM('Test Sample Data'!D$3:D$98)&gt;10,IF(AND(ISNUMBER('Test Sample Data'!D114),'Test Sample Data'!D114&lt;$B$1,'Test Sample Data'!D114&gt;0),'Test Sample Data'!D114,$B$1),"")</f>
        <v/>
      </c>
      <c r="E115" s="15" t="str">
        <f>IF(SUM('Test Sample Data'!E$3:E$98)&gt;10,IF(AND(ISNUMBER('Test Sample Data'!E114),'Test Sample Data'!E114&lt;$B$1,'Test Sample Data'!E114&gt;0),'Test Sample Data'!E114,$B$1),"")</f>
        <v/>
      </c>
      <c r="F115" s="15" t="str">
        <f>IF(SUM('Test Sample Data'!F$3:F$98)&gt;10,IF(AND(ISNUMBER('Test Sample Data'!F114),'Test Sample Data'!F114&lt;$B$1,'Test Sample Data'!F114&gt;0),'Test Sample Data'!F114,$B$1),"")</f>
        <v/>
      </c>
      <c r="G115" s="15" t="str">
        <f>IF(SUM('Test Sample Data'!G$3:G$98)&gt;10,IF(AND(ISNUMBER('Test Sample Data'!G114),'Test Sample Data'!G114&lt;$B$1,'Test Sample Data'!G114&gt;0),'Test Sample Data'!G114,$B$1),"")</f>
        <v/>
      </c>
      <c r="H115" s="15" t="str">
        <f>IF(SUM('Test Sample Data'!H$3:H$98)&gt;10,IF(AND(ISNUMBER('Test Sample Data'!H114),'Test Sample Data'!H114&lt;$B$1,'Test Sample Data'!H114&gt;0),'Test Sample Data'!H114,$B$1),"")</f>
        <v/>
      </c>
      <c r="I115" s="15" t="str">
        <f>IF(SUM('Test Sample Data'!I$3:I$98)&gt;10,IF(AND(ISNUMBER('Test Sample Data'!I114),'Test Sample Data'!I114&lt;$B$1,'Test Sample Data'!I114&gt;0),'Test Sample Data'!I114,$B$1),"")</f>
        <v/>
      </c>
      <c r="J115" s="15" t="str">
        <f>IF(SUM('Test Sample Data'!J$3:J$98)&gt;10,IF(AND(ISNUMBER('Test Sample Data'!J114),'Test Sample Data'!J114&lt;$B$1,'Test Sample Data'!J114&gt;0),'Test Sample Data'!J114,$B$1),"")</f>
        <v/>
      </c>
      <c r="K115" s="15" t="str">
        <f>IF(SUM('Test Sample Data'!K$3:K$98)&gt;10,IF(AND(ISNUMBER('Test Sample Data'!K114),'Test Sample Data'!K114&lt;$B$1,'Test Sample Data'!K114&gt;0),'Test Sample Data'!K114,$B$1),"")</f>
        <v/>
      </c>
      <c r="L115" s="15" t="str">
        <f>IF(SUM('Test Sample Data'!L$3:L$98)&gt;10,IF(AND(ISNUMBER('Test Sample Data'!L114),'Test Sample Data'!L114&lt;$B$1,'Test Sample Data'!L114&gt;0),'Test Sample Data'!L114,$B$1),"")</f>
        <v/>
      </c>
      <c r="M115" s="15" t="str">
        <f>IF(SUM('Test Sample Data'!M$3:M$98)&gt;10,IF(AND(ISNUMBER('Test Sample Data'!M114),'Test Sample Data'!M114&lt;$B$1,'Test Sample Data'!M114&gt;0),'Test Sample Data'!M114,$B$1),"")</f>
        <v/>
      </c>
      <c r="N115" s="15" t="str">
        <f>'Gene Table'!D114</f>
        <v>MIMAT0000254</v>
      </c>
      <c r="O115" s="14" t="s">
        <v>69</v>
      </c>
      <c r="P115" s="15" t="str">
        <f>IF(SUM('Control Sample Data'!D$3:D$98)&gt;10,IF(AND(ISNUMBER('Control Sample Data'!D114),'Control Sample Data'!D114&lt;$B$1,'Control Sample Data'!D114&gt;0),'Control Sample Data'!D114,$B$1),"")</f>
        <v/>
      </c>
      <c r="Q115" s="15" t="str">
        <f>IF(SUM('Control Sample Data'!E$3:E$98)&gt;10,IF(AND(ISNUMBER('Control Sample Data'!E114),'Control Sample Data'!E114&lt;$B$1,'Control Sample Data'!E114&gt;0),'Control Sample Data'!E114,$B$1),"")</f>
        <v/>
      </c>
      <c r="R115" s="15" t="str">
        <f>IF(SUM('Control Sample Data'!F$3:F$98)&gt;10,IF(AND(ISNUMBER('Control Sample Data'!F114),'Control Sample Data'!F114&lt;$B$1,'Control Sample Data'!F114&gt;0),'Control Sample Data'!F114,$B$1),"")</f>
        <v/>
      </c>
      <c r="S115" s="15" t="str">
        <f>IF(SUM('Control Sample Data'!G$3:G$98)&gt;10,IF(AND(ISNUMBER('Control Sample Data'!G114),'Control Sample Data'!G114&lt;$B$1,'Control Sample Data'!G114&gt;0),'Control Sample Data'!G114,$B$1),"")</f>
        <v/>
      </c>
      <c r="T115" s="15" t="str">
        <f>IF(SUM('Control Sample Data'!H$3:H$98)&gt;10,IF(AND(ISNUMBER('Control Sample Data'!H114),'Control Sample Data'!H114&lt;$B$1,'Control Sample Data'!H114&gt;0),'Control Sample Data'!H114,$B$1),"")</f>
        <v/>
      </c>
      <c r="U115" s="15" t="str">
        <f>IF(SUM('Control Sample Data'!I$3:I$98)&gt;10,IF(AND(ISNUMBER('Control Sample Data'!I114),'Control Sample Data'!I114&lt;$B$1,'Control Sample Data'!I114&gt;0),'Control Sample Data'!I114,$B$1),"")</f>
        <v/>
      </c>
      <c r="V115" s="15" t="str">
        <f>IF(SUM('Control Sample Data'!J$3:J$98)&gt;10,IF(AND(ISNUMBER('Control Sample Data'!J114),'Control Sample Data'!J114&lt;$B$1,'Control Sample Data'!J114&gt;0),'Control Sample Data'!J114,$B$1),"")</f>
        <v/>
      </c>
      <c r="W115" s="15" t="str">
        <f>IF(SUM('Control Sample Data'!K$3:K$98)&gt;10,IF(AND(ISNUMBER('Control Sample Data'!K114),'Control Sample Data'!K114&lt;$B$1,'Control Sample Data'!K114&gt;0),'Control Sample Data'!K114,$B$1),"")</f>
        <v/>
      </c>
      <c r="X115" s="15" t="str">
        <f>IF(SUM('Control Sample Data'!L$3:L$98)&gt;10,IF(AND(ISNUMBER('Control Sample Data'!L114),'Control Sample Data'!L114&lt;$B$1,'Control Sample Data'!L114&gt;0),'Control Sample Data'!L114,$B$1),"")</f>
        <v/>
      </c>
      <c r="Y115" s="39" t="str">
        <f>IF(SUM('Control Sample Data'!M$3:M$98)&gt;10,IF(AND(ISNUMBER('Control Sample Data'!M114),'Control Sample Data'!M114&lt;$B$1,'Control Sample Data'!M114&gt;0),'Control Sample Data'!M114,$B$1),"")</f>
        <v/>
      </c>
      <c r="Z115" s="36" t="str">
        <f>IF(ISERROR(VLOOKUP('Choose Housekeeping Genes'!$C18,Calculations!$C$100:$M$195,2,0)),"",VLOOKUP('Choose Housekeeping Genes'!$C18,Calculations!$C$100:$M$195,2,0))</f>
        <v/>
      </c>
      <c r="AA115" s="36" t="str">
        <f>IF(ISERROR(VLOOKUP('Choose Housekeeping Genes'!$C18,Calculations!$C$100:$M$195,3,0)),"",VLOOKUP('Choose Housekeeping Genes'!$C18,Calculations!$C$100:$M$195,3,0))</f>
        <v/>
      </c>
      <c r="AB115" s="36" t="str">
        <f>IF(ISERROR(VLOOKUP('Choose Housekeeping Genes'!$C18,Calculations!$C$100:$M$195,4,0)),"",VLOOKUP('Choose Housekeeping Genes'!$C18,Calculations!$C$100:$M$195,4,0))</f>
        <v/>
      </c>
      <c r="AC115" s="36" t="str">
        <f>IF(ISERROR(VLOOKUP('Choose Housekeeping Genes'!$C18,Calculations!$C$100:$M$195,5,0)),"",VLOOKUP('Choose Housekeeping Genes'!$C18,Calculations!$C$100:$M$195,5,0))</f>
        <v/>
      </c>
      <c r="AD115" s="36" t="str">
        <f>IF(ISERROR(VLOOKUP('Choose Housekeeping Genes'!$C18,Calculations!$C$100:$M$195,6,0)),"",VLOOKUP('Choose Housekeeping Genes'!$C18,Calculations!$C$100:$M$195,6,0))</f>
        <v/>
      </c>
      <c r="AE115" s="36" t="str">
        <f>IF(ISERROR(VLOOKUP('Choose Housekeeping Genes'!$C18,Calculations!$C$100:$M$195,7,0)),"",VLOOKUP('Choose Housekeeping Genes'!$C18,Calculations!$C$100:$M$195,7,0))</f>
        <v/>
      </c>
      <c r="AF115" s="36" t="str">
        <f>IF(ISERROR(VLOOKUP('Choose Housekeeping Genes'!$C18,Calculations!$C$100:$M$195,8,0)),"",VLOOKUP('Choose Housekeeping Genes'!$C18,Calculations!$C$100:$M$195,8,0))</f>
        <v/>
      </c>
      <c r="AG115" s="36" t="str">
        <f>IF(ISERROR(VLOOKUP('Choose Housekeeping Genes'!$C18,Calculations!$C$100:$M$195,9,0)),"",VLOOKUP('Choose Housekeeping Genes'!$C18,Calculations!$C$100:$M$195,9,0))</f>
        <v/>
      </c>
      <c r="AH115" s="36" t="str">
        <f>IF(ISERROR(VLOOKUP('Choose Housekeeping Genes'!$C18,Calculations!$C$100:$M$195,10,0)),"",VLOOKUP('Choose Housekeeping Genes'!$C18,Calculations!$C$100:$M$195,10,0))</f>
        <v/>
      </c>
      <c r="AI115" s="36" t="str">
        <f>IF(ISERROR(VLOOKUP('Choose Housekeeping Genes'!$C18,Calculations!$C$100:$M$195,11,0)),"",VLOOKUP('Choose Housekeeping Genes'!$C18,Calculations!$C$100:$M$195,11,0))</f>
        <v/>
      </c>
      <c r="AJ115" s="36" t="str">
        <f>IF(ISERROR(VLOOKUP('Choose Housekeeping Genes'!$C18,Calculations!$C$100:$Y$195,14,0)),"",VLOOKUP('Choose Housekeeping Genes'!$C18,Calculations!$C$100:$Y$195,14,0))</f>
        <v/>
      </c>
      <c r="AK115" s="36" t="str">
        <f>IF(ISERROR(VLOOKUP('Choose Housekeeping Genes'!$C18,Calculations!$C$100:$Y$195,15,0)),"",VLOOKUP('Choose Housekeeping Genes'!$C18,Calculations!$C$100:$Y$195,15,0))</f>
        <v/>
      </c>
      <c r="AL115" s="36" t="str">
        <f>IF(ISERROR(VLOOKUP('Choose Housekeeping Genes'!$C18,Calculations!$C$100:$Y$195,16,0)),"",VLOOKUP('Choose Housekeeping Genes'!$C18,Calculations!$C$100:$Y$195,16,0))</f>
        <v/>
      </c>
      <c r="AM115" s="36" t="str">
        <f>IF(ISERROR(VLOOKUP('Choose Housekeeping Genes'!$C18,Calculations!$C$100:$Y$195,17,0)),"",VLOOKUP('Choose Housekeeping Genes'!$C18,Calculations!$C$100:$Y$195,17,0))</f>
        <v/>
      </c>
      <c r="AN115" s="36" t="str">
        <f>IF(ISERROR(VLOOKUP('Choose Housekeeping Genes'!$C18,Calculations!$C$100:$Y$195,18,0)),"",VLOOKUP('Choose Housekeeping Genes'!$C18,Calculations!$C$100:$Y$195,18,0))</f>
        <v/>
      </c>
      <c r="AO115" s="36" t="str">
        <f>IF(ISERROR(VLOOKUP('Choose Housekeeping Genes'!$C18,Calculations!$C$100:$Y$195,19,0)),"",VLOOKUP('Choose Housekeeping Genes'!$C18,Calculations!$C$100:$Y$195,19,0))</f>
        <v/>
      </c>
      <c r="AP115" s="36" t="str">
        <f>IF(ISERROR(VLOOKUP('Choose Housekeeping Genes'!$C18,Calculations!$C$100:$Y$195,20,0)),"",VLOOKUP('Choose Housekeeping Genes'!$C18,Calculations!$C$100:$Y$195,20,0))</f>
        <v/>
      </c>
      <c r="AQ115" s="36" t="str">
        <f>IF(ISERROR(VLOOKUP('Choose Housekeeping Genes'!$C18,Calculations!$C$100:$Y$195,21,0)),"",VLOOKUP('Choose Housekeeping Genes'!$C18,Calculations!$C$100:$Y$195,21,0))</f>
        <v/>
      </c>
      <c r="AR115" s="36" t="str">
        <f>IF(ISERROR(VLOOKUP('Choose Housekeeping Genes'!$C18,Calculations!$C$100:$Y$195,22,0)),"",VLOOKUP('Choose Housekeeping Genes'!$C18,Calculations!$C$100:$Y$195,22,0))</f>
        <v/>
      </c>
      <c r="AS115" s="36" t="str">
        <f>IF(ISERROR(VLOOKUP('Choose Housekeeping Genes'!$C18,Calculations!$C$100:$Y$195,23,0)),"",VLOOKUP('Choose Housekeeping Genes'!$C18,Calculations!$C$100:$Y$195,23,0))</f>
        <v/>
      </c>
      <c r="AT115" s="34" t="str">
        <f t="shared" si="106"/>
        <v/>
      </c>
      <c r="AU115" s="34" t="str">
        <f t="shared" si="107"/>
        <v/>
      </c>
      <c r="AV115" s="34" t="str">
        <f t="shared" si="108"/>
        <v/>
      </c>
      <c r="AW115" s="34" t="str">
        <f t="shared" si="109"/>
        <v/>
      </c>
      <c r="AX115" s="34" t="str">
        <f t="shared" si="110"/>
        <v/>
      </c>
      <c r="AY115" s="34" t="str">
        <f t="shared" si="111"/>
        <v/>
      </c>
      <c r="AZ115" s="34" t="str">
        <f t="shared" si="112"/>
        <v/>
      </c>
      <c r="BA115" s="34" t="str">
        <f t="shared" si="113"/>
        <v/>
      </c>
      <c r="BB115" s="34" t="str">
        <f t="shared" si="114"/>
        <v/>
      </c>
      <c r="BC115" s="34" t="str">
        <f t="shared" si="115"/>
        <v/>
      </c>
      <c r="BD115" s="34" t="str">
        <f t="shared" si="117"/>
        <v/>
      </c>
      <c r="BE115" s="34" t="str">
        <f t="shared" si="118"/>
        <v/>
      </c>
      <c r="BF115" s="34" t="str">
        <f t="shared" si="119"/>
        <v/>
      </c>
      <c r="BG115" s="34" t="str">
        <f t="shared" si="120"/>
        <v/>
      </c>
      <c r="BH115" s="34" t="str">
        <f t="shared" si="121"/>
        <v/>
      </c>
      <c r="BI115" s="34" t="str">
        <f t="shared" si="122"/>
        <v/>
      </c>
      <c r="BJ115" s="34" t="str">
        <f t="shared" si="123"/>
        <v/>
      </c>
      <c r="BK115" s="34" t="str">
        <f t="shared" si="124"/>
        <v/>
      </c>
      <c r="BL115" s="34" t="str">
        <f t="shared" si="125"/>
        <v/>
      </c>
      <c r="BM115" s="34" t="str">
        <f t="shared" si="126"/>
        <v/>
      </c>
      <c r="BN115" s="36" t="e">
        <f t="shared" si="127"/>
        <v>#DIV/0!</v>
      </c>
      <c r="BO115" s="36" t="e">
        <f t="shared" si="128"/>
        <v>#DIV/0!</v>
      </c>
      <c r="BP115" s="37" t="str">
        <f t="shared" si="86"/>
        <v/>
      </c>
      <c r="BQ115" s="37" t="str">
        <f t="shared" si="87"/>
        <v/>
      </c>
      <c r="BR115" s="37" t="str">
        <f t="shared" si="88"/>
        <v/>
      </c>
      <c r="BS115" s="37" t="str">
        <f t="shared" si="89"/>
        <v/>
      </c>
      <c r="BT115" s="37" t="str">
        <f t="shared" si="90"/>
        <v/>
      </c>
      <c r="BU115" s="37" t="str">
        <f t="shared" si="91"/>
        <v/>
      </c>
      <c r="BV115" s="37" t="str">
        <f t="shared" si="92"/>
        <v/>
      </c>
      <c r="BW115" s="37" t="str">
        <f t="shared" si="93"/>
        <v/>
      </c>
      <c r="BX115" s="37" t="str">
        <f t="shared" si="94"/>
        <v/>
      </c>
      <c r="BY115" s="37" t="str">
        <f t="shared" si="95"/>
        <v/>
      </c>
      <c r="BZ115" s="37" t="str">
        <f t="shared" si="96"/>
        <v/>
      </c>
      <c r="CA115" s="37" t="str">
        <f t="shared" si="97"/>
        <v/>
      </c>
      <c r="CB115" s="37" t="str">
        <f t="shared" si="98"/>
        <v/>
      </c>
      <c r="CC115" s="37" t="str">
        <f t="shared" si="99"/>
        <v/>
      </c>
      <c r="CD115" s="37" t="str">
        <f t="shared" si="100"/>
        <v/>
      </c>
      <c r="CE115" s="37" t="str">
        <f t="shared" si="101"/>
        <v/>
      </c>
      <c r="CF115" s="37" t="str">
        <f t="shared" si="102"/>
        <v/>
      </c>
      <c r="CG115" s="37" t="str">
        <f t="shared" si="103"/>
        <v/>
      </c>
      <c r="CH115" s="37" t="str">
        <f t="shared" si="104"/>
        <v/>
      </c>
      <c r="CI115" s="37" t="str">
        <f t="shared" si="105"/>
        <v/>
      </c>
    </row>
    <row r="116" spans="1:87" ht="12.75">
      <c r="A116" s="16"/>
      <c r="B116" s="14" t="str">
        <f>'Gene Table'!D115</f>
        <v>MIMAT0000064</v>
      </c>
      <c r="C116" s="14" t="s">
        <v>73</v>
      </c>
      <c r="D116" s="15" t="str">
        <f>IF(SUM('Test Sample Data'!D$3:D$98)&gt;10,IF(AND(ISNUMBER('Test Sample Data'!D115),'Test Sample Data'!D115&lt;$B$1,'Test Sample Data'!D115&gt;0),'Test Sample Data'!D115,$B$1),"")</f>
        <v/>
      </c>
      <c r="E116" s="15" t="str">
        <f>IF(SUM('Test Sample Data'!E$3:E$98)&gt;10,IF(AND(ISNUMBER('Test Sample Data'!E115),'Test Sample Data'!E115&lt;$B$1,'Test Sample Data'!E115&gt;0),'Test Sample Data'!E115,$B$1),"")</f>
        <v/>
      </c>
      <c r="F116" s="15" t="str">
        <f>IF(SUM('Test Sample Data'!F$3:F$98)&gt;10,IF(AND(ISNUMBER('Test Sample Data'!F115),'Test Sample Data'!F115&lt;$B$1,'Test Sample Data'!F115&gt;0),'Test Sample Data'!F115,$B$1),"")</f>
        <v/>
      </c>
      <c r="G116" s="15" t="str">
        <f>IF(SUM('Test Sample Data'!G$3:G$98)&gt;10,IF(AND(ISNUMBER('Test Sample Data'!G115),'Test Sample Data'!G115&lt;$B$1,'Test Sample Data'!G115&gt;0),'Test Sample Data'!G115,$B$1),"")</f>
        <v/>
      </c>
      <c r="H116" s="15" t="str">
        <f>IF(SUM('Test Sample Data'!H$3:H$98)&gt;10,IF(AND(ISNUMBER('Test Sample Data'!H115),'Test Sample Data'!H115&lt;$B$1,'Test Sample Data'!H115&gt;0),'Test Sample Data'!H115,$B$1),"")</f>
        <v/>
      </c>
      <c r="I116" s="15" t="str">
        <f>IF(SUM('Test Sample Data'!I$3:I$98)&gt;10,IF(AND(ISNUMBER('Test Sample Data'!I115),'Test Sample Data'!I115&lt;$B$1,'Test Sample Data'!I115&gt;0),'Test Sample Data'!I115,$B$1),"")</f>
        <v/>
      </c>
      <c r="J116" s="15" t="str">
        <f>IF(SUM('Test Sample Data'!J$3:J$98)&gt;10,IF(AND(ISNUMBER('Test Sample Data'!J115),'Test Sample Data'!J115&lt;$B$1,'Test Sample Data'!J115&gt;0),'Test Sample Data'!J115,$B$1),"")</f>
        <v/>
      </c>
      <c r="K116" s="15" t="str">
        <f>IF(SUM('Test Sample Data'!K$3:K$98)&gt;10,IF(AND(ISNUMBER('Test Sample Data'!K115),'Test Sample Data'!K115&lt;$B$1,'Test Sample Data'!K115&gt;0),'Test Sample Data'!K115,$B$1),"")</f>
        <v/>
      </c>
      <c r="L116" s="15" t="str">
        <f>IF(SUM('Test Sample Data'!L$3:L$98)&gt;10,IF(AND(ISNUMBER('Test Sample Data'!L115),'Test Sample Data'!L115&lt;$B$1,'Test Sample Data'!L115&gt;0),'Test Sample Data'!L115,$B$1),"")</f>
        <v/>
      </c>
      <c r="M116" s="15" t="str">
        <f>IF(SUM('Test Sample Data'!M$3:M$98)&gt;10,IF(AND(ISNUMBER('Test Sample Data'!M115),'Test Sample Data'!M115&lt;$B$1,'Test Sample Data'!M115&gt;0),'Test Sample Data'!M115,$B$1),"")</f>
        <v/>
      </c>
      <c r="N116" s="15" t="str">
        <f>'Gene Table'!D115</f>
        <v>MIMAT0000064</v>
      </c>
      <c r="O116" s="14" t="s">
        <v>73</v>
      </c>
      <c r="P116" s="15" t="str">
        <f>IF(SUM('Control Sample Data'!D$3:D$98)&gt;10,IF(AND(ISNUMBER('Control Sample Data'!D115),'Control Sample Data'!D115&lt;$B$1,'Control Sample Data'!D115&gt;0),'Control Sample Data'!D115,$B$1),"")</f>
        <v/>
      </c>
      <c r="Q116" s="15" t="str">
        <f>IF(SUM('Control Sample Data'!E$3:E$98)&gt;10,IF(AND(ISNUMBER('Control Sample Data'!E115),'Control Sample Data'!E115&lt;$B$1,'Control Sample Data'!E115&gt;0),'Control Sample Data'!E115,$B$1),"")</f>
        <v/>
      </c>
      <c r="R116" s="15" t="str">
        <f>IF(SUM('Control Sample Data'!F$3:F$98)&gt;10,IF(AND(ISNUMBER('Control Sample Data'!F115),'Control Sample Data'!F115&lt;$B$1,'Control Sample Data'!F115&gt;0),'Control Sample Data'!F115,$B$1),"")</f>
        <v/>
      </c>
      <c r="S116" s="15" t="str">
        <f>IF(SUM('Control Sample Data'!G$3:G$98)&gt;10,IF(AND(ISNUMBER('Control Sample Data'!G115),'Control Sample Data'!G115&lt;$B$1,'Control Sample Data'!G115&gt;0),'Control Sample Data'!G115,$B$1),"")</f>
        <v/>
      </c>
      <c r="T116" s="15" t="str">
        <f>IF(SUM('Control Sample Data'!H$3:H$98)&gt;10,IF(AND(ISNUMBER('Control Sample Data'!H115),'Control Sample Data'!H115&lt;$B$1,'Control Sample Data'!H115&gt;0),'Control Sample Data'!H115,$B$1),"")</f>
        <v/>
      </c>
      <c r="U116" s="15" t="str">
        <f>IF(SUM('Control Sample Data'!I$3:I$98)&gt;10,IF(AND(ISNUMBER('Control Sample Data'!I115),'Control Sample Data'!I115&lt;$B$1,'Control Sample Data'!I115&gt;0),'Control Sample Data'!I115,$B$1),"")</f>
        <v/>
      </c>
      <c r="V116" s="15" t="str">
        <f>IF(SUM('Control Sample Data'!J$3:J$98)&gt;10,IF(AND(ISNUMBER('Control Sample Data'!J115),'Control Sample Data'!J115&lt;$B$1,'Control Sample Data'!J115&gt;0),'Control Sample Data'!J115,$B$1),"")</f>
        <v/>
      </c>
      <c r="W116" s="15" t="str">
        <f>IF(SUM('Control Sample Data'!K$3:K$98)&gt;10,IF(AND(ISNUMBER('Control Sample Data'!K115),'Control Sample Data'!K115&lt;$B$1,'Control Sample Data'!K115&gt;0),'Control Sample Data'!K115,$B$1),"")</f>
        <v/>
      </c>
      <c r="X116" s="15" t="str">
        <f>IF(SUM('Control Sample Data'!L$3:L$98)&gt;10,IF(AND(ISNUMBER('Control Sample Data'!L115),'Control Sample Data'!L115&lt;$B$1,'Control Sample Data'!L115&gt;0),'Control Sample Data'!L115,$B$1),"")</f>
        <v/>
      </c>
      <c r="Y116" s="39" t="str">
        <f>IF(SUM('Control Sample Data'!M$3:M$98)&gt;10,IF(AND(ISNUMBER('Control Sample Data'!M115),'Control Sample Data'!M115&lt;$B$1,'Control Sample Data'!M115&gt;0),'Control Sample Data'!M115,$B$1),"")</f>
        <v/>
      </c>
      <c r="Z116" s="36" t="str">
        <f>IF(ISERROR(VLOOKUP('Choose Housekeeping Genes'!$C19,Calculations!$C$100:$M$195,2,0)),"",VLOOKUP('Choose Housekeeping Genes'!$C19,Calculations!$C$100:$M$195,2,0))</f>
        <v/>
      </c>
      <c r="AA116" s="36" t="str">
        <f>IF(ISERROR(VLOOKUP('Choose Housekeeping Genes'!$C19,Calculations!$C$100:$M$195,3,0)),"",VLOOKUP('Choose Housekeeping Genes'!$C19,Calculations!$C$100:$M$195,3,0))</f>
        <v/>
      </c>
      <c r="AB116" s="36" t="str">
        <f>IF(ISERROR(VLOOKUP('Choose Housekeeping Genes'!$C19,Calculations!$C$100:$M$195,4,0)),"",VLOOKUP('Choose Housekeeping Genes'!$C19,Calculations!$C$100:$M$195,4,0))</f>
        <v/>
      </c>
      <c r="AC116" s="36" t="str">
        <f>IF(ISERROR(VLOOKUP('Choose Housekeeping Genes'!$C19,Calculations!$C$100:$M$195,5,0)),"",VLOOKUP('Choose Housekeeping Genes'!$C19,Calculations!$C$100:$M$195,5,0))</f>
        <v/>
      </c>
      <c r="AD116" s="36" t="str">
        <f>IF(ISERROR(VLOOKUP('Choose Housekeeping Genes'!$C19,Calculations!$C$100:$M$195,6,0)),"",VLOOKUP('Choose Housekeeping Genes'!$C19,Calculations!$C$100:$M$195,6,0))</f>
        <v/>
      </c>
      <c r="AE116" s="36" t="str">
        <f>IF(ISERROR(VLOOKUP('Choose Housekeeping Genes'!$C19,Calculations!$C$100:$M$195,7,0)),"",VLOOKUP('Choose Housekeeping Genes'!$C19,Calculations!$C$100:$M$195,7,0))</f>
        <v/>
      </c>
      <c r="AF116" s="36" t="str">
        <f>IF(ISERROR(VLOOKUP('Choose Housekeeping Genes'!$C19,Calculations!$C$100:$M$195,8,0)),"",VLOOKUP('Choose Housekeeping Genes'!$C19,Calculations!$C$100:$M$195,8,0))</f>
        <v/>
      </c>
      <c r="AG116" s="36" t="str">
        <f>IF(ISERROR(VLOOKUP('Choose Housekeeping Genes'!$C19,Calculations!$C$100:$M$195,9,0)),"",VLOOKUP('Choose Housekeeping Genes'!$C19,Calculations!$C$100:$M$195,9,0))</f>
        <v/>
      </c>
      <c r="AH116" s="36" t="str">
        <f>IF(ISERROR(VLOOKUP('Choose Housekeeping Genes'!$C19,Calculations!$C$100:$M$195,10,0)),"",VLOOKUP('Choose Housekeeping Genes'!$C19,Calculations!$C$100:$M$195,10,0))</f>
        <v/>
      </c>
      <c r="AI116" s="36" t="str">
        <f>IF(ISERROR(VLOOKUP('Choose Housekeeping Genes'!$C19,Calculations!$C$100:$M$195,11,0)),"",VLOOKUP('Choose Housekeeping Genes'!$C19,Calculations!$C$100:$M$195,11,0))</f>
        <v/>
      </c>
      <c r="AJ116" s="36" t="str">
        <f>IF(ISERROR(VLOOKUP('Choose Housekeeping Genes'!$C19,Calculations!$C$100:$Y$195,14,0)),"",VLOOKUP('Choose Housekeeping Genes'!$C19,Calculations!$C$100:$Y$195,14,0))</f>
        <v/>
      </c>
      <c r="AK116" s="36" t="str">
        <f>IF(ISERROR(VLOOKUP('Choose Housekeeping Genes'!$C19,Calculations!$C$100:$Y$195,15,0)),"",VLOOKUP('Choose Housekeeping Genes'!$C19,Calculations!$C$100:$Y$195,15,0))</f>
        <v/>
      </c>
      <c r="AL116" s="36" t="str">
        <f>IF(ISERROR(VLOOKUP('Choose Housekeeping Genes'!$C19,Calculations!$C$100:$Y$195,16,0)),"",VLOOKUP('Choose Housekeeping Genes'!$C19,Calculations!$C$100:$Y$195,16,0))</f>
        <v/>
      </c>
      <c r="AM116" s="36" t="str">
        <f>IF(ISERROR(VLOOKUP('Choose Housekeeping Genes'!$C19,Calculations!$C$100:$Y$195,17,0)),"",VLOOKUP('Choose Housekeeping Genes'!$C19,Calculations!$C$100:$Y$195,17,0))</f>
        <v/>
      </c>
      <c r="AN116" s="36" t="str">
        <f>IF(ISERROR(VLOOKUP('Choose Housekeeping Genes'!$C19,Calculations!$C$100:$Y$195,18,0)),"",VLOOKUP('Choose Housekeeping Genes'!$C19,Calculations!$C$100:$Y$195,18,0))</f>
        <v/>
      </c>
      <c r="AO116" s="36" t="str">
        <f>IF(ISERROR(VLOOKUP('Choose Housekeeping Genes'!$C19,Calculations!$C$100:$Y$195,19,0)),"",VLOOKUP('Choose Housekeeping Genes'!$C19,Calculations!$C$100:$Y$195,19,0))</f>
        <v/>
      </c>
      <c r="AP116" s="36" t="str">
        <f>IF(ISERROR(VLOOKUP('Choose Housekeeping Genes'!$C19,Calculations!$C$100:$Y$195,20,0)),"",VLOOKUP('Choose Housekeeping Genes'!$C19,Calculations!$C$100:$Y$195,20,0))</f>
        <v/>
      </c>
      <c r="AQ116" s="36" t="str">
        <f>IF(ISERROR(VLOOKUP('Choose Housekeeping Genes'!$C19,Calculations!$C$100:$Y$195,21,0)),"",VLOOKUP('Choose Housekeeping Genes'!$C19,Calculations!$C$100:$Y$195,21,0))</f>
        <v/>
      </c>
      <c r="AR116" s="36" t="str">
        <f>IF(ISERROR(VLOOKUP('Choose Housekeeping Genes'!$C19,Calculations!$C$100:$Y$195,22,0)),"",VLOOKUP('Choose Housekeeping Genes'!$C19,Calculations!$C$100:$Y$195,22,0))</f>
        <v/>
      </c>
      <c r="AS116" s="36" t="str">
        <f>IF(ISERROR(VLOOKUP('Choose Housekeeping Genes'!$C19,Calculations!$C$100:$Y$195,23,0)),"",VLOOKUP('Choose Housekeeping Genes'!$C19,Calculations!$C$100:$Y$195,23,0))</f>
        <v/>
      </c>
      <c r="AT116" s="34" t="str">
        <f t="shared" si="106"/>
        <v/>
      </c>
      <c r="AU116" s="34" t="str">
        <f t="shared" si="107"/>
        <v/>
      </c>
      <c r="AV116" s="34" t="str">
        <f t="shared" si="108"/>
        <v/>
      </c>
      <c r="AW116" s="34" t="str">
        <f t="shared" si="109"/>
        <v/>
      </c>
      <c r="AX116" s="34" t="str">
        <f t="shared" si="110"/>
        <v/>
      </c>
      <c r="AY116" s="34" t="str">
        <f t="shared" si="111"/>
        <v/>
      </c>
      <c r="AZ116" s="34" t="str">
        <f t="shared" si="112"/>
        <v/>
      </c>
      <c r="BA116" s="34" t="str">
        <f t="shared" si="113"/>
        <v/>
      </c>
      <c r="BB116" s="34" t="str">
        <f t="shared" si="114"/>
        <v/>
      </c>
      <c r="BC116" s="34" t="str">
        <f t="shared" si="115"/>
        <v/>
      </c>
      <c r="BD116" s="34" t="str">
        <f t="shared" si="117"/>
        <v/>
      </c>
      <c r="BE116" s="34" t="str">
        <f t="shared" si="118"/>
        <v/>
      </c>
      <c r="BF116" s="34" t="str">
        <f t="shared" si="119"/>
        <v/>
      </c>
      <c r="BG116" s="34" t="str">
        <f t="shared" si="120"/>
        <v/>
      </c>
      <c r="BH116" s="34" t="str">
        <f t="shared" si="121"/>
        <v/>
      </c>
      <c r="BI116" s="34" t="str">
        <f t="shared" si="122"/>
        <v/>
      </c>
      <c r="BJ116" s="34" t="str">
        <f t="shared" si="123"/>
        <v/>
      </c>
      <c r="BK116" s="34" t="str">
        <f t="shared" si="124"/>
        <v/>
      </c>
      <c r="BL116" s="34" t="str">
        <f t="shared" si="125"/>
        <v/>
      </c>
      <c r="BM116" s="34" t="str">
        <f t="shared" si="126"/>
        <v/>
      </c>
      <c r="BN116" s="36" t="e">
        <f t="shared" si="127"/>
        <v>#DIV/0!</v>
      </c>
      <c r="BO116" s="36" t="e">
        <f t="shared" si="128"/>
        <v>#DIV/0!</v>
      </c>
      <c r="BP116" s="37" t="str">
        <f t="shared" si="86"/>
        <v/>
      </c>
      <c r="BQ116" s="37" t="str">
        <f t="shared" si="87"/>
        <v/>
      </c>
      <c r="BR116" s="37" t="str">
        <f t="shared" si="88"/>
        <v/>
      </c>
      <c r="BS116" s="37" t="str">
        <f t="shared" si="89"/>
        <v/>
      </c>
      <c r="BT116" s="37" t="str">
        <f t="shared" si="90"/>
        <v/>
      </c>
      <c r="BU116" s="37" t="str">
        <f t="shared" si="91"/>
        <v/>
      </c>
      <c r="BV116" s="37" t="str">
        <f t="shared" si="92"/>
        <v/>
      </c>
      <c r="BW116" s="37" t="str">
        <f t="shared" si="93"/>
        <v/>
      </c>
      <c r="BX116" s="37" t="str">
        <f t="shared" si="94"/>
        <v/>
      </c>
      <c r="BY116" s="37" t="str">
        <f t="shared" si="95"/>
        <v/>
      </c>
      <c r="BZ116" s="37" t="str">
        <f t="shared" si="96"/>
        <v/>
      </c>
      <c r="CA116" s="37" t="str">
        <f t="shared" si="97"/>
        <v/>
      </c>
      <c r="CB116" s="37" t="str">
        <f t="shared" si="98"/>
        <v/>
      </c>
      <c r="CC116" s="37" t="str">
        <f t="shared" si="99"/>
        <v/>
      </c>
      <c r="CD116" s="37" t="str">
        <f t="shared" si="100"/>
        <v/>
      </c>
      <c r="CE116" s="37" t="str">
        <f t="shared" si="101"/>
        <v/>
      </c>
      <c r="CF116" s="37" t="str">
        <f t="shared" si="102"/>
        <v/>
      </c>
      <c r="CG116" s="37" t="str">
        <f t="shared" si="103"/>
        <v/>
      </c>
      <c r="CH116" s="37" t="str">
        <f t="shared" si="104"/>
        <v/>
      </c>
      <c r="CI116" s="37" t="str">
        <f t="shared" si="105"/>
        <v/>
      </c>
    </row>
    <row r="117" spans="1:87" ht="12.75">
      <c r="A117" s="16"/>
      <c r="B117" s="14" t="str">
        <f>'Gene Table'!D116</f>
        <v>MIMAT0000063</v>
      </c>
      <c r="C117" s="14" t="s">
        <v>77</v>
      </c>
      <c r="D117" s="15" t="str">
        <f>IF(SUM('Test Sample Data'!D$3:D$98)&gt;10,IF(AND(ISNUMBER('Test Sample Data'!D116),'Test Sample Data'!D116&lt;$B$1,'Test Sample Data'!D116&gt;0),'Test Sample Data'!D116,$B$1),"")</f>
        <v/>
      </c>
      <c r="E117" s="15" t="str">
        <f>IF(SUM('Test Sample Data'!E$3:E$98)&gt;10,IF(AND(ISNUMBER('Test Sample Data'!E116),'Test Sample Data'!E116&lt;$B$1,'Test Sample Data'!E116&gt;0),'Test Sample Data'!E116,$B$1),"")</f>
        <v/>
      </c>
      <c r="F117" s="15" t="str">
        <f>IF(SUM('Test Sample Data'!F$3:F$98)&gt;10,IF(AND(ISNUMBER('Test Sample Data'!F116),'Test Sample Data'!F116&lt;$B$1,'Test Sample Data'!F116&gt;0),'Test Sample Data'!F116,$B$1),"")</f>
        <v/>
      </c>
      <c r="G117" s="15" t="str">
        <f>IF(SUM('Test Sample Data'!G$3:G$98)&gt;10,IF(AND(ISNUMBER('Test Sample Data'!G116),'Test Sample Data'!G116&lt;$B$1,'Test Sample Data'!G116&gt;0),'Test Sample Data'!G116,$B$1),"")</f>
        <v/>
      </c>
      <c r="H117" s="15" t="str">
        <f>IF(SUM('Test Sample Data'!H$3:H$98)&gt;10,IF(AND(ISNUMBER('Test Sample Data'!H116),'Test Sample Data'!H116&lt;$B$1,'Test Sample Data'!H116&gt;0),'Test Sample Data'!H116,$B$1),"")</f>
        <v/>
      </c>
      <c r="I117" s="15" t="str">
        <f>IF(SUM('Test Sample Data'!I$3:I$98)&gt;10,IF(AND(ISNUMBER('Test Sample Data'!I116),'Test Sample Data'!I116&lt;$B$1,'Test Sample Data'!I116&gt;0),'Test Sample Data'!I116,$B$1),"")</f>
        <v/>
      </c>
      <c r="J117" s="15" t="str">
        <f>IF(SUM('Test Sample Data'!J$3:J$98)&gt;10,IF(AND(ISNUMBER('Test Sample Data'!J116),'Test Sample Data'!J116&lt;$B$1,'Test Sample Data'!J116&gt;0),'Test Sample Data'!J116,$B$1),"")</f>
        <v/>
      </c>
      <c r="K117" s="15" t="str">
        <f>IF(SUM('Test Sample Data'!K$3:K$98)&gt;10,IF(AND(ISNUMBER('Test Sample Data'!K116),'Test Sample Data'!K116&lt;$B$1,'Test Sample Data'!K116&gt;0),'Test Sample Data'!K116,$B$1),"")</f>
        <v/>
      </c>
      <c r="L117" s="15" t="str">
        <f>IF(SUM('Test Sample Data'!L$3:L$98)&gt;10,IF(AND(ISNUMBER('Test Sample Data'!L116),'Test Sample Data'!L116&lt;$B$1,'Test Sample Data'!L116&gt;0),'Test Sample Data'!L116,$B$1),"")</f>
        <v/>
      </c>
      <c r="M117" s="15" t="str">
        <f>IF(SUM('Test Sample Data'!M$3:M$98)&gt;10,IF(AND(ISNUMBER('Test Sample Data'!M116),'Test Sample Data'!M116&lt;$B$1,'Test Sample Data'!M116&gt;0),'Test Sample Data'!M116,$B$1),"")</f>
        <v/>
      </c>
      <c r="N117" s="15" t="str">
        <f>'Gene Table'!D116</f>
        <v>MIMAT0000063</v>
      </c>
      <c r="O117" s="14" t="s">
        <v>77</v>
      </c>
      <c r="P117" s="15" t="str">
        <f>IF(SUM('Control Sample Data'!D$3:D$98)&gt;10,IF(AND(ISNUMBER('Control Sample Data'!D116),'Control Sample Data'!D116&lt;$B$1,'Control Sample Data'!D116&gt;0),'Control Sample Data'!D116,$B$1),"")</f>
        <v/>
      </c>
      <c r="Q117" s="15" t="str">
        <f>IF(SUM('Control Sample Data'!E$3:E$98)&gt;10,IF(AND(ISNUMBER('Control Sample Data'!E116),'Control Sample Data'!E116&lt;$B$1,'Control Sample Data'!E116&gt;0),'Control Sample Data'!E116,$B$1),"")</f>
        <v/>
      </c>
      <c r="R117" s="15" t="str">
        <f>IF(SUM('Control Sample Data'!F$3:F$98)&gt;10,IF(AND(ISNUMBER('Control Sample Data'!F116),'Control Sample Data'!F116&lt;$B$1,'Control Sample Data'!F116&gt;0),'Control Sample Data'!F116,$B$1),"")</f>
        <v/>
      </c>
      <c r="S117" s="15" t="str">
        <f>IF(SUM('Control Sample Data'!G$3:G$98)&gt;10,IF(AND(ISNUMBER('Control Sample Data'!G116),'Control Sample Data'!G116&lt;$B$1,'Control Sample Data'!G116&gt;0),'Control Sample Data'!G116,$B$1),"")</f>
        <v/>
      </c>
      <c r="T117" s="15" t="str">
        <f>IF(SUM('Control Sample Data'!H$3:H$98)&gt;10,IF(AND(ISNUMBER('Control Sample Data'!H116),'Control Sample Data'!H116&lt;$B$1,'Control Sample Data'!H116&gt;0),'Control Sample Data'!H116,$B$1),"")</f>
        <v/>
      </c>
      <c r="U117" s="15" t="str">
        <f>IF(SUM('Control Sample Data'!I$3:I$98)&gt;10,IF(AND(ISNUMBER('Control Sample Data'!I116),'Control Sample Data'!I116&lt;$B$1,'Control Sample Data'!I116&gt;0),'Control Sample Data'!I116,$B$1),"")</f>
        <v/>
      </c>
      <c r="V117" s="15" t="str">
        <f>IF(SUM('Control Sample Data'!J$3:J$98)&gt;10,IF(AND(ISNUMBER('Control Sample Data'!J116),'Control Sample Data'!J116&lt;$B$1,'Control Sample Data'!J116&gt;0),'Control Sample Data'!J116,$B$1),"")</f>
        <v/>
      </c>
      <c r="W117" s="15" t="str">
        <f>IF(SUM('Control Sample Data'!K$3:K$98)&gt;10,IF(AND(ISNUMBER('Control Sample Data'!K116),'Control Sample Data'!K116&lt;$B$1,'Control Sample Data'!K116&gt;0),'Control Sample Data'!K116,$B$1),"")</f>
        <v/>
      </c>
      <c r="X117" s="15" t="str">
        <f>IF(SUM('Control Sample Data'!L$3:L$98)&gt;10,IF(AND(ISNUMBER('Control Sample Data'!L116),'Control Sample Data'!L116&lt;$B$1,'Control Sample Data'!L116&gt;0),'Control Sample Data'!L116,$B$1),"")</f>
        <v/>
      </c>
      <c r="Y117" s="39" t="str">
        <f>IF(SUM('Control Sample Data'!M$3:M$98)&gt;10,IF(AND(ISNUMBER('Control Sample Data'!M116),'Control Sample Data'!M116&lt;$B$1,'Control Sample Data'!M116&gt;0),'Control Sample Data'!M116,$B$1),"")</f>
        <v/>
      </c>
      <c r="Z117" s="36" t="str">
        <f>IF(ISERROR(VLOOKUP('Choose Housekeeping Genes'!$C20,Calculations!$C$100:$M$195,2,0)),"",VLOOKUP('Choose Housekeeping Genes'!$C20,Calculations!$C$100:$M$195,2,0))</f>
        <v/>
      </c>
      <c r="AA117" s="36" t="str">
        <f>IF(ISERROR(VLOOKUP('Choose Housekeeping Genes'!$C20,Calculations!$C$100:$M$195,3,0)),"",VLOOKUP('Choose Housekeeping Genes'!$C20,Calculations!$C$100:$M$195,3,0))</f>
        <v/>
      </c>
      <c r="AB117" s="36" t="str">
        <f>IF(ISERROR(VLOOKUP('Choose Housekeeping Genes'!$C20,Calculations!$C$100:$M$195,4,0)),"",VLOOKUP('Choose Housekeeping Genes'!$C20,Calculations!$C$100:$M$195,4,0))</f>
        <v/>
      </c>
      <c r="AC117" s="36" t="str">
        <f>IF(ISERROR(VLOOKUP('Choose Housekeeping Genes'!$C20,Calculations!$C$100:$M$195,5,0)),"",VLOOKUP('Choose Housekeeping Genes'!$C20,Calculations!$C$100:$M$195,5,0))</f>
        <v/>
      </c>
      <c r="AD117" s="36" t="str">
        <f>IF(ISERROR(VLOOKUP('Choose Housekeeping Genes'!$C20,Calculations!$C$100:$M$195,6,0)),"",VLOOKUP('Choose Housekeeping Genes'!$C20,Calculations!$C$100:$M$195,6,0))</f>
        <v/>
      </c>
      <c r="AE117" s="36" t="str">
        <f>IF(ISERROR(VLOOKUP('Choose Housekeeping Genes'!$C20,Calculations!$C$100:$M$195,7,0)),"",VLOOKUP('Choose Housekeeping Genes'!$C20,Calculations!$C$100:$M$195,7,0))</f>
        <v/>
      </c>
      <c r="AF117" s="36" t="str">
        <f>IF(ISERROR(VLOOKUP('Choose Housekeeping Genes'!$C20,Calculations!$C$100:$M$195,8,0)),"",VLOOKUP('Choose Housekeeping Genes'!$C20,Calculations!$C$100:$M$195,8,0))</f>
        <v/>
      </c>
      <c r="AG117" s="36" t="str">
        <f>IF(ISERROR(VLOOKUP('Choose Housekeeping Genes'!$C20,Calculations!$C$100:$M$195,9,0)),"",VLOOKUP('Choose Housekeeping Genes'!$C20,Calculations!$C$100:$M$195,9,0))</f>
        <v/>
      </c>
      <c r="AH117" s="36" t="str">
        <f>IF(ISERROR(VLOOKUP('Choose Housekeeping Genes'!$C20,Calculations!$C$100:$M$195,10,0)),"",VLOOKUP('Choose Housekeeping Genes'!$C20,Calculations!$C$100:$M$195,10,0))</f>
        <v/>
      </c>
      <c r="AI117" s="36" t="str">
        <f>IF(ISERROR(VLOOKUP('Choose Housekeeping Genes'!$C20,Calculations!$C$100:$M$195,11,0)),"",VLOOKUP('Choose Housekeeping Genes'!$C20,Calculations!$C$100:$M$195,11,0))</f>
        <v/>
      </c>
      <c r="AJ117" s="36" t="str">
        <f>IF(ISERROR(VLOOKUP('Choose Housekeeping Genes'!$C20,Calculations!$C$100:$Y$195,14,0)),"",VLOOKUP('Choose Housekeeping Genes'!$C20,Calculations!$C$100:$Y$195,14,0))</f>
        <v/>
      </c>
      <c r="AK117" s="36" t="str">
        <f>IF(ISERROR(VLOOKUP('Choose Housekeeping Genes'!$C20,Calculations!$C$100:$Y$195,15,0)),"",VLOOKUP('Choose Housekeeping Genes'!$C20,Calculations!$C$100:$Y$195,15,0))</f>
        <v/>
      </c>
      <c r="AL117" s="36" t="str">
        <f>IF(ISERROR(VLOOKUP('Choose Housekeeping Genes'!$C20,Calculations!$C$100:$Y$195,16,0)),"",VLOOKUP('Choose Housekeeping Genes'!$C20,Calculations!$C$100:$Y$195,16,0))</f>
        <v/>
      </c>
      <c r="AM117" s="36" t="str">
        <f>IF(ISERROR(VLOOKUP('Choose Housekeeping Genes'!$C20,Calculations!$C$100:$Y$195,17,0)),"",VLOOKUP('Choose Housekeeping Genes'!$C20,Calculations!$C$100:$Y$195,17,0))</f>
        <v/>
      </c>
      <c r="AN117" s="36" t="str">
        <f>IF(ISERROR(VLOOKUP('Choose Housekeeping Genes'!$C20,Calculations!$C$100:$Y$195,18,0)),"",VLOOKUP('Choose Housekeeping Genes'!$C20,Calculations!$C$100:$Y$195,18,0))</f>
        <v/>
      </c>
      <c r="AO117" s="36" t="str">
        <f>IF(ISERROR(VLOOKUP('Choose Housekeeping Genes'!$C20,Calculations!$C$100:$Y$195,19,0)),"",VLOOKUP('Choose Housekeeping Genes'!$C20,Calculations!$C$100:$Y$195,19,0))</f>
        <v/>
      </c>
      <c r="AP117" s="36" t="str">
        <f>IF(ISERROR(VLOOKUP('Choose Housekeeping Genes'!$C20,Calculations!$C$100:$Y$195,20,0)),"",VLOOKUP('Choose Housekeeping Genes'!$C20,Calculations!$C$100:$Y$195,20,0))</f>
        <v/>
      </c>
      <c r="AQ117" s="36" t="str">
        <f>IF(ISERROR(VLOOKUP('Choose Housekeeping Genes'!$C20,Calculations!$C$100:$Y$195,21,0)),"",VLOOKUP('Choose Housekeeping Genes'!$C20,Calculations!$C$100:$Y$195,21,0))</f>
        <v/>
      </c>
      <c r="AR117" s="36" t="str">
        <f>IF(ISERROR(VLOOKUP('Choose Housekeeping Genes'!$C20,Calculations!$C$100:$Y$195,22,0)),"",VLOOKUP('Choose Housekeeping Genes'!$C20,Calculations!$C$100:$Y$195,22,0))</f>
        <v/>
      </c>
      <c r="AS117" s="36" t="str">
        <f>IF(ISERROR(VLOOKUP('Choose Housekeeping Genes'!$C20,Calculations!$C$100:$Y$195,23,0)),"",VLOOKUP('Choose Housekeeping Genes'!$C20,Calculations!$C$100:$Y$195,23,0))</f>
        <v/>
      </c>
      <c r="AT117" s="34" t="str">
        <f t="shared" si="106"/>
        <v/>
      </c>
      <c r="AU117" s="34" t="str">
        <f t="shared" si="107"/>
        <v/>
      </c>
      <c r="AV117" s="34" t="str">
        <f t="shared" si="108"/>
        <v/>
      </c>
      <c r="AW117" s="34" t="str">
        <f t="shared" si="109"/>
        <v/>
      </c>
      <c r="AX117" s="34" t="str">
        <f t="shared" si="110"/>
        <v/>
      </c>
      <c r="AY117" s="34" t="str">
        <f t="shared" si="111"/>
        <v/>
      </c>
      <c r="AZ117" s="34" t="str">
        <f t="shared" si="112"/>
        <v/>
      </c>
      <c r="BA117" s="34" t="str">
        <f t="shared" si="113"/>
        <v/>
      </c>
      <c r="BB117" s="34" t="str">
        <f t="shared" si="114"/>
        <v/>
      </c>
      <c r="BC117" s="34" t="str">
        <f t="shared" si="115"/>
        <v/>
      </c>
      <c r="BD117" s="34" t="str">
        <f t="shared" si="117"/>
        <v/>
      </c>
      <c r="BE117" s="34" t="str">
        <f t="shared" si="118"/>
        <v/>
      </c>
      <c r="BF117" s="34" t="str">
        <f t="shared" si="119"/>
        <v/>
      </c>
      <c r="BG117" s="34" t="str">
        <f t="shared" si="120"/>
        <v/>
      </c>
      <c r="BH117" s="34" t="str">
        <f t="shared" si="121"/>
        <v/>
      </c>
      <c r="BI117" s="34" t="str">
        <f t="shared" si="122"/>
        <v/>
      </c>
      <c r="BJ117" s="34" t="str">
        <f t="shared" si="123"/>
        <v/>
      </c>
      <c r="BK117" s="34" t="str">
        <f t="shared" si="124"/>
        <v/>
      </c>
      <c r="BL117" s="34" t="str">
        <f t="shared" si="125"/>
        <v/>
      </c>
      <c r="BM117" s="34" t="str">
        <f t="shared" si="126"/>
        <v/>
      </c>
      <c r="BN117" s="36" t="e">
        <f t="shared" si="127"/>
        <v>#DIV/0!</v>
      </c>
      <c r="BO117" s="36" t="e">
        <f t="shared" si="128"/>
        <v>#DIV/0!</v>
      </c>
      <c r="BP117" s="37" t="str">
        <f t="shared" si="86"/>
        <v/>
      </c>
      <c r="BQ117" s="37" t="str">
        <f t="shared" si="87"/>
        <v/>
      </c>
      <c r="BR117" s="37" t="str">
        <f t="shared" si="88"/>
        <v/>
      </c>
      <c r="BS117" s="37" t="str">
        <f t="shared" si="89"/>
        <v/>
      </c>
      <c r="BT117" s="37" t="str">
        <f t="shared" si="90"/>
        <v/>
      </c>
      <c r="BU117" s="37" t="str">
        <f t="shared" si="91"/>
        <v/>
      </c>
      <c r="BV117" s="37" t="str">
        <f t="shared" si="92"/>
        <v/>
      </c>
      <c r="BW117" s="37" t="str">
        <f t="shared" si="93"/>
        <v/>
      </c>
      <c r="BX117" s="37" t="str">
        <f t="shared" si="94"/>
        <v/>
      </c>
      <c r="BY117" s="37" t="str">
        <f t="shared" si="95"/>
        <v/>
      </c>
      <c r="BZ117" s="37" t="str">
        <f t="shared" si="96"/>
        <v/>
      </c>
      <c r="CA117" s="37" t="str">
        <f t="shared" si="97"/>
        <v/>
      </c>
      <c r="CB117" s="37" t="str">
        <f t="shared" si="98"/>
        <v/>
      </c>
      <c r="CC117" s="37" t="str">
        <f t="shared" si="99"/>
        <v/>
      </c>
      <c r="CD117" s="37" t="str">
        <f t="shared" si="100"/>
        <v/>
      </c>
      <c r="CE117" s="37" t="str">
        <f t="shared" si="101"/>
        <v/>
      </c>
      <c r="CF117" s="37" t="str">
        <f t="shared" si="102"/>
        <v/>
      </c>
      <c r="CG117" s="37" t="str">
        <f t="shared" si="103"/>
        <v/>
      </c>
      <c r="CH117" s="37" t="str">
        <f t="shared" si="104"/>
        <v/>
      </c>
      <c r="CI117" s="37" t="str">
        <f t="shared" si="105"/>
        <v/>
      </c>
    </row>
    <row r="118" spans="1:87" ht="12.75">
      <c r="A118" s="16"/>
      <c r="B118" s="14" t="str">
        <f>'Gene Table'!D117</f>
        <v>MIMAT0000428</v>
      </c>
      <c r="C118" s="14" t="s">
        <v>81</v>
      </c>
      <c r="D118" s="15" t="str">
        <f>IF(SUM('Test Sample Data'!D$3:D$98)&gt;10,IF(AND(ISNUMBER('Test Sample Data'!D117),'Test Sample Data'!D117&lt;$B$1,'Test Sample Data'!D117&gt;0),'Test Sample Data'!D117,$B$1),"")</f>
        <v/>
      </c>
      <c r="E118" s="15" t="str">
        <f>IF(SUM('Test Sample Data'!E$3:E$98)&gt;10,IF(AND(ISNUMBER('Test Sample Data'!E117),'Test Sample Data'!E117&lt;$B$1,'Test Sample Data'!E117&gt;0),'Test Sample Data'!E117,$B$1),"")</f>
        <v/>
      </c>
      <c r="F118" s="15" t="str">
        <f>IF(SUM('Test Sample Data'!F$3:F$98)&gt;10,IF(AND(ISNUMBER('Test Sample Data'!F117),'Test Sample Data'!F117&lt;$B$1,'Test Sample Data'!F117&gt;0),'Test Sample Data'!F117,$B$1),"")</f>
        <v/>
      </c>
      <c r="G118" s="15" t="str">
        <f>IF(SUM('Test Sample Data'!G$3:G$98)&gt;10,IF(AND(ISNUMBER('Test Sample Data'!G117),'Test Sample Data'!G117&lt;$B$1,'Test Sample Data'!G117&gt;0),'Test Sample Data'!G117,$B$1),"")</f>
        <v/>
      </c>
      <c r="H118" s="15" t="str">
        <f>IF(SUM('Test Sample Data'!H$3:H$98)&gt;10,IF(AND(ISNUMBER('Test Sample Data'!H117),'Test Sample Data'!H117&lt;$B$1,'Test Sample Data'!H117&gt;0),'Test Sample Data'!H117,$B$1),"")</f>
        <v/>
      </c>
      <c r="I118" s="15" t="str">
        <f>IF(SUM('Test Sample Data'!I$3:I$98)&gt;10,IF(AND(ISNUMBER('Test Sample Data'!I117),'Test Sample Data'!I117&lt;$B$1,'Test Sample Data'!I117&gt;0),'Test Sample Data'!I117,$B$1),"")</f>
        <v/>
      </c>
      <c r="J118" s="15" t="str">
        <f>IF(SUM('Test Sample Data'!J$3:J$98)&gt;10,IF(AND(ISNUMBER('Test Sample Data'!J117),'Test Sample Data'!J117&lt;$B$1,'Test Sample Data'!J117&gt;0),'Test Sample Data'!J117,$B$1),"")</f>
        <v/>
      </c>
      <c r="K118" s="15" t="str">
        <f>IF(SUM('Test Sample Data'!K$3:K$98)&gt;10,IF(AND(ISNUMBER('Test Sample Data'!K117),'Test Sample Data'!K117&lt;$B$1,'Test Sample Data'!K117&gt;0),'Test Sample Data'!K117,$B$1),"")</f>
        <v/>
      </c>
      <c r="L118" s="15" t="str">
        <f>IF(SUM('Test Sample Data'!L$3:L$98)&gt;10,IF(AND(ISNUMBER('Test Sample Data'!L117),'Test Sample Data'!L117&lt;$B$1,'Test Sample Data'!L117&gt;0),'Test Sample Data'!L117,$B$1),"")</f>
        <v/>
      </c>
      <c r="M118" s="15" t="str">
        <f>IF(SUM('Test Sample Data'!M$3:M$98)&gt;10,IF(AND(ISNUMBER('Test Sample Data'!M117),'Test Sample Data'!M117&lt;$B$1,'Test Sample Data'!M117&gt;0),'Test Sample Data'!M117,$B$1),"")</f>
        <v/>
      </c>
      <c r="N118" s="15" t="str">
        <f>'Gene Table'!D117</f>
        <v>MIMAT0000428</v>
      </c>
      <c r="O118" s="14" t="s">
        <v>81</v>
      </c>
      <c r="P118" s="15" t="str">
        <f>IF(SUM('Control Sample Data'!D$3:D$98)&gt;10,IF(AND(ISNUMBER('Control Sample Data'!D117),'Control Sample Data'!D117&lt;$B$1,'Control Sample Data'!D117&gt;0),'Control Sample Data'!D117,$B$1),"")</f>
        <v/>
      </c>
      <c r="Q118" s="15" t="str">
        <f>IF(SUM('Control Sample Data'!E$3:E$98)&gt;10,IF(AND(ISNUMBER('Control Sample Data'!E117),'Control Sample Data'!E117&lt;$B$1,'Control Sample Data'!E117&gt;0),'Control Sample Data'!E117,$B$1),"")</f>
        <v/>
      </c>
      <c r="R118" s="15" t="str">
        <f>IF(SUM('Control Sample Data'!F$3:F$98)&gt;10,IF(AND(ISNUMBER('Control Sample Data'!F117),'Control Sample Data'!F117&lt;$B$1,'Control Sample Data'!F117&gt;0),'Control Sample Data'!F117,$B$1),"")</f>
        <v/>
      </c>
      <c r="S118" s="15" t="str">
        <f>IF(SUM('Control Sample Data'!G$3:G$98)&gt;10,IF(AND(ISNUMBER('Control Sample Data'!G117),'Control Sample Data'!G117&lt;$B$1,'Control Sample Data'!G117&gt;0),'Control Sample Data'!G117,$B$1),"")</f>
        <v/>
      </c>
      <c r="T118" s="15" t="str">
        <f>IF(SUM('Control Sample Data'!H$3:H$98)&gt;10,IF(AND(ISNUMBER('Control Sample Data'!H117),'Control Sample Data'!H117&lt;$B$1,'Control Sample Data'!H117&gt;0),'Control Sample Data'!H117,$B$1),"")</f>
        <v/>
      </c>
      <c r="U118" s="15" t="str">
        <f>IF(SUM('Control Sample Data'!I$3:I$98)&gt;10,IF(AND(ISNUMBER('Control Sample Data'!I117),'Control Sample Data'!I117&lt;$B$1,'Control Sample Data'!I117&gt;0),'Control Sample Data'!I117,$B$1),"")</f>
        <v/>
      </c>
      <c r="V118" s="15" t="str">
        <f>IF(SUM('Control Sample Data'!J$3:J$98)&gt;10,IF(AND(ISNUMBER('Control Sample Data'!J117),'Control Sample Data'!J117&lt;$B$1,'Control Sample Data'!J117&gt;0),'Control Sample Data'!J117,$B$1),"")</f>
        <v/>
      </c>
      <c r="W118" s="15" t="str">
        <f>IF(SUM('Control Sample Data'!K$3:K$98)&gt;10,IF(AND(ISNUMBER('Control Sample Data'!K117),'Control Sample Data'!K117&lt;$B$1,'Control Sample Data'!K117&gt;0),'Control Sample Data'!K117,$B$1),"")</f>
        <v/>
      </c>
      <c r="X118" s="15" t="str">
        <f>IF(SUM('Control Sample Data'!L$3:L$98)&gt;10,IF(AND(ISNUMBER('Control Sample Data'!L117),'Control Sample Data'!L117&lt;$B$1,'Control Sample Data'!L117&gt;0),'Control Sample Data'!L117,$B$1),"")</f>
        <v/>
      </c>
      <c r="Y118" s="39" t="str">
        <f>IF(SUM('Control Sample Data'!M$3:M$98)&gt;10,IF(AND(ISNUMBER('Control Sample Data'!M117),'Control Sample Data'!M117&lt;$B$1,'Control Sample Data'!M117&gt;0),'Control Sample Data'!M117,$B$1),"")</f>
        <v/>
      </c>
      <c r="Z118" s="36" t="str">
        <f>IF(ISERROR(VLOOKUP('Choose Housekeeping Genes'!$C21,Calculations!$C$100:$M$195,2,0)),"",VLOOKUP('Choose Housekeeping Genes'!$C21,Calculations!$C$100:$M$195,2,0))</f>
        <v/>
      </c>
      <c r="AA118" s="36" t="str">
        <f>IF(ISERROR(VLOOKUP('Choose Housekeeping Genes'!$C21,Calculations!$C$100:$M$195,3,0)),"",VLOOKUP('Choose Housekeeping Genes'!$C21,Calculations!$C$100:$M$195,3,0))</f>
        <v/>
      </c>
      <c r="AB118" s="36" t="str">
        <f>IF(ISERROR(VLOOKUP('Choose Housekeeping Genes'!$C21,Calculations!$C$100:$M$195,4,0)),"",VLOOKUP('Choose Housekeeping Genes'!$C21,Calculations!$C$100:$M$195,4,0))</f>
        <v/>
      </c>
      <c r="AC118" s="36" t="str">
        <f>IF(ISERROR(VLOOKUP('Choose Housekeeping Genes'!$C21,Calculations!$C$100:$M$195,5,0)),"",VLOOKUP('Choose Housekeeping Genes'!$C21,Calculations!$C$100:$M$195,5,0))</f>
        <v/>
      </c>
      <c r="AD118" s="36" t="str">
        <f>IF(ISERROR(VLOOKUP('Choose Housekeeping Genes'!$C21,Calculations!$C$100:$M$195,6,0)),"",VLOOKUP('Choose Housekeeping Genes'!$C21,Calculations!$C$100:$M$195,6,0))</f>
        <v/>
      </c>
      <c r="AE118" s="36" t="str">
        <f>IF(ISERROR(VLOOKUP('Choose Housekeeping Genes'!$C21,Calculations!$C$100:$M$195,7,0)),"",VLOOKUP('Choose Housekeeping Genes'!$C21,Calculations!$C$100:$M$195,7,0))</f>
        <v/>
      </c>
      <c r="AF118" s="36" t="str">
        <f>IF(ISERROR(VLOOKUP('Choose Housekeeping Genes'!$C21,Calculations!$C$100:$M$195,8,0)),"",VLOOKUP('Choose Housekeeping Genes'!$C21,Calculations!$C$100:$M$195,8,0))</f>
        <v/>
      </c>
      <c r="AG118" s="36" t="str">
        <f>IF(ISERROR(VLOOKUP('Choose Housekeeping Genes'!$C21,Calculations!$C$100:$M$195,9,0)),"",VLOOKUP('Choose Housekeeping Genes'!$C21,Calculations!$C$100:$M$195,9,0))</f>
        <v/>
      </c>
      <c r="AH118" s="36" t="str">
        <f>IF(ISERROR(VLOOKUP('Choose Housekeeping Genes'!$C21,Calculations!$C$100:$M$195,10,0)),"",VLOOKUP('Choose Housekeeping Genes'!$C21,Calculations!$C$100:$M$195,10,0))</f>
        <v/>
      </c>
      <c r="AI118" s="36" t="str">
        <f>IF(ISERROR(VLOOKUP('Choose Housekeeping Genes'!$C21,Calculations!$C$100:$M$195,11,0)),"",VLOOKUP('Choose Housekeeping Genes'!$C21,Calculations!$C$100:$M$195,11,0))</f>
        <v/>
      </c>
      <c r="AJ118" s="36" t="str">
        <f>IF(ISERROR(VLOOKUP('Choose Housekeeping Genes'!$C21,Calculations!$C$100:$Y$195,14,0)),"",VLOOKUP('Choose Housekeeping Genes'!$C21,Calculations!$C$100:$Y$195,14,0))</f>
        <v/>
      </c>
      <c r="AK118" s="36" t="str">
        <f>IF(ISERROR(VLOOKUP('Choose Housekeeping Genes'!$C21,Calculations!$C$100:$Y$195,15,0)),"",VLOOKUP('Choose Housekeeping Genes'!$C21,Calculations!$C$100:$Y$195,15,0))</f>
        <v/>
      </c>
      <c r="AL118" s="36" t="str">
        <f>IF(ISERROR(VLOOKUP('Choose Housekeeping Genes'!$C21,Calculations!$C$100:$Y$195,16,0)),"",VLOOKUP('Choose Housekeeping Genes'!$C21,Calculations!$C$100:$Y$195,16,0))</f>
        <v/>
      </c>
      <c r="AM118" s="36" t="str">
        <f>IF(ISERROR(VLOOKUP('Choose Housekeeping Genes'!$C21,Calculations!$C$100:$Y$195,17,0)),"",VLOOKUP('Choose Housekeeping Genes'!$C21,Calculations!$C$100:$Y$195,17,0))</f>
        <v/>
      </c>
      <c r="AN118" s="36" t="str">
        <f>IF(ISERROR(VLOOKUP('Choose Housekeeping Genes'!$C21,Calculations!$C$100:$Y$195,18,0)),"",VLOOKUP('Choose Housekeeping Genes'!$C21,Calculations!$C$100:$Y$195,18,0))</f>
        <v/>
      </c>
      <c r="AO118" s="36" t="str">
        <f>IF(ISERROR(VLOOKUP('Choose Housekeeping Genes'!$C21,Calculations!$C$100:$Y$195,19,0)),"",VLOOKUP('Choose Housekeeping Genes'!$C21,Calculations!$C$100:$Y$195,19,0))</f>
        <v/>
      </c>
      <c r="AP118" s="36" t="str">
        <f>IF(ISERROR(VLOOKUP('Choose Housekeeping Genes'!$C21,Calculations!$C$100:$Y$195,20,0)),"",VLOOKUP('Choose Housekeeping Genes'!$C21,Calculations!$C$100:$Y$195,20,0))</f>
        <v/>
      </c>
      <c r="AQ118" s="36" t="str">
        <f>IF(ISERROR(VLOOKUP('Choose Housekeeping Genes'!$C21,Calculations!$C$100:$Y$195,21,0)),"",VLOOKUP('Choose Housekeeping Genes'!$C21,Calculations!$C$100:$Y$195,21,0))</f>
        <v/>
      </c>
      <c r="AR118" s="36" t="str">
        <f>IF(ISERROR(VLOOKUP('Choose Housekeeping Genes'!$C21,Calculations!$C$100:$Y$195,22,0)),"",VLOOKUP('Choose Housekeeping Genes'!$C21,Calculations!$C$100:$Y$195,22,0))</f>
        <v/>
      </c>
      <c r="AS118" s="36" t="str">
        <f>IF(ISERROR(VLOOKUP('Choose Housekeeping Genes'!$C21,Calculations!$C$100:$Y$195,23,0)),"",VLOOKUP('Choose Housekeeping Genes'!$C21,Calculations!$C$100:$Y$195,23,0))</f>
        <v/>
      </c>
      <c r="AT118" s="34" t="str">
        <f t="shared" si="106"/>
        <v/>
      </c>
      <c r="AU118" s="34" t="str">
        <f t="shared" si="107"/>
        <v/>
      </c>
      <c r="AV118" s="34" t="str">
        <f t="shared" si="108"/>
        <v/>
      </c>
      <c r="AW118" s="34" t="str">
        <f t="shared" si="109"/>
        <v/>
      </c>
      <c r="AX118" s="34" t="str">
        <f t="shared" si="110"/>
        <v/>
      </c>
      <c r="AY118" s="34" t="str">
        <f t="shared" si="111"/>
        <v/>
      </c>
      <c r="AZ118" s="34" t="str">
        <f t="shared" si="112"/>
        <v/>
      </c>
      <c r="BA118" s="34" t="str">
        <f t="shared" si="113"/>
        <v/>
      </c>
      <c r="BB118" s="34" t="str">
        <f t="shared" si="114"/>
        <v/>
      </c>
      <c r="BC118" s="34" t="str">
        <f t="shared" si="115"/>
        <v/>
      </c>
      <c r="BD118" s="34" t="str">
        <f t="shared" si="117"/>
        <v/>
      </c>
      <c r="BE118" s="34" t="str">
        <f t="shared" si="118"/>
        <v/>
      </c>
      <c r="BF118" s="34" t="str">
        <f t="shared" si="119"/>
        <v/>
      </c>
      <c r="BG118" s="34" t="str">
        <f t="shared" si="120"/>
        <v/>
      </c>
      <c r="BH118" s="34" t="str">
        <f t="shared" si="121"/>
        <v/>
      </c>
      <c r="BI118" s="34" t="str">
        <f t="shared" si="122"/>
        <v/>
      </c>
      <c r="BJ118" s="34" t="str">
        <f t="shared" si="123"/>
        <v/>
      </c>
      <c r="BK118" s="34" t="str">
        <f t="shared" si="124"/>
        <v/>
      </c>
      <c r="BL118" s="34" t="str">
        <f t="shared" si="125"/>
        <v/>
      </c>
      <c r="BM118" s="34" t="str">
        <f t="shared" si="126"/>
        <v/>
      </c>
      <c r="BN118" s="36" t="e">
        <f t="shared" si="127"/>
        <v>#DIV/0!</v>
      </c>
      <c r="BO118" s="36" t="e">
        <f t="shared" si="128"/>
        <v>#DIV/0!</v>
      </c>
      <c r="BP118" s="37" t="str">
        <f t="shared" si="86"/>
        <v/>
      </c>
      <c r="BQ118" s="37" t="str">
        <f t="shared" si="87"/>
        <v/>
      </c>
      <c r="BR118" s="37" t="str">
        <f t="shared" si="88"/>
        <v/>
      </c>
      <c r="BS118" s="37" t="str">
        <f t="shared" si="89"/>
        <v/>
      </c>
      <c r="BT118" s="37" t="str">
        <f t="shared" si="90"/>
        <v/>
      </c>
      <c r="BU118" s="37" t="str">
        <f t="shared" si="91"/>
        <v/>
      </c>
      <c r="BV118" s="37" t="str">
        <f t="shared" si="92"/>
        <v/>
      </c>
      <c r="BW118" s="37" t="str">
        <f t="shared" si="93"/>
        <v/>
      </c>
      <c r="BX118" s="37" t="str">
        <f t="shared" si="94"/>
        <v/>
      </c>
      <c r="BY118" s="37" t="str">
        <f t="shared" si="95"/>
        <v/>
      </c>
      <c r="BZ118" s="37" t="str">
        <f t="shared" si="96"/>
        <v/>
      </c>
      <c r="CA118" s="37" t="str">
        <f t="shared" si="97"/>
        <v/>
      </c>
      <c r="CB118" s="37" t="str">
        <f t="shared" si="98"/>
        <v/>
      </c>
      <c r="CC118" s="37" t="str">
        <f t="shared" si="99"/>
        <v/>
      </c>
      <c r="CD118" s="37" t="str">
        <f t="shared" si="100"/>
        <v/>
      </c>
      <c r="CE118" s="37" t="str">
        <f t="shared" si="101"/>
        <v/>
      </c>
      <c r="CF118" s="37" t="str">
        <f t="shared" si="102"/>
        <v/>
      </c>
      <c r="CG118" s="37" t="str">
        <f t="shared" si="103"/>
        <v/>
      </c>
      <c r="CH118" s="37" t="str">
        <f t="shared" si="104"/>
        <v/>
      </c>
      <c r="CI118" s="37" t="str">
        <f t="shared" si="105"/>
        <v/>
      </c>
    </row>
    <row r="119" spans="1:87" ht="12.75">
      <c r="A119" s="16"/>
      <c r="B119" s="14" t="str">
        <f>'Gene Table'!D118</f>
        <v>MIMAT0000072</v>
      </c>
      <c r="C119" s="14" t="s">
        <v>85</v>
      </c>
      <c r="D119" s="15" t="str">
        <f>IF(SUM('Test Sample Data'!D$3:D$98)&gt;10,IF(AND(ISNUMBER('Test Sample Data'!D118),'Test Sample Data'!D118&lt;$B$1,'Test Sample Data'!D118&gt;0),'Test Sample Data'!D118,$B$1),"")</f>
        <v/>
      </c>
      <c r="E119" s="15" t="str">
        <f>IF(SUM('Test Sample Data'!E$3:E$98)&gt;10,IF(AND(ISNUMBER('Test Sample Data'!E118),'Test Sample Data'!E118&lt;$B$1,'Test Sample Data'!E118&gt;0),'Test Sample Data'!E118,$B$1),"")</f>
        <v/>
      </c>
      <c r="F119" s="15" t="str">
        <f>IF(SUM('Test Sample Data'!F$3:F$98)&gt;10,IF(AND(ISNUMBER('Test Sample Data'!F118),'Test Sample Data'!F118&lt;$B$1,'Test Sample Data'!F118&gt;0),'Test Sample Data'!F118,$B$1),"")</f>
        <v/>
      </c>
      <c r="G119" s="15" t="str">
        <f>IF(SUM('Test Sample Data'!G$3:G$98)&gt;10,IF(AND(ISNUMBER('Test Sample Data'!G118),'Test Sample Data'!G118&lt;$B$1,'Test Sample Data'!G118&gt;0),'Test Sample Data'!G118,$B$1),"")</f>
        <v/>
      </c>
      <c r="H119" s="15" t="str">
        <f>IF(SUM('Test Sample Data'!H$3:H$98)&gt;10,IF(AND(ISNUMBER('Test Sample Data'!H118),'Test Sample Data'!H118&lt;$B$1,'Test Sample Data'!H118&gt;0),'Test Sample Data'!H118,$B$1),"")</f>
        <v/>
      </c>
      <c r="I119" s="15" t="str">
        <f>IF(SUM('Test Sample Data'!I$3:I$98)&gt;10,IF(AND(ISNUMBER('Test Sample Data'!I118),'Test Sample Data'!I118&lt;$B$1,'Test Sample Data'!I118&gt;0),'Test Sample Data'!I118,$B$1),"")</f>
        <v/>
      </c>
      <c r="J119" s="15" t="str">
        <f>IF(SUM('Test Sample Data'!J$3:J$98)&gt;10,IF(AND(ISNUMBER('Test Sample Data'!J118),'Test Sample Data'!J118&lt;$B$1,'Test Sample Data'!J118&gt;0),'Test Sample Data'!J118,$B$1),"")</f>
        <v/>
      </c>
      <c r="K119" s="15" t="str">
        <f>IF(SUM('Test Sample Data'!K$3:K$98)&gt;10,IF(AND(ISNUMBER('Test Sample Data'!K118),'Test Sample Data'!K118&lt;$B$1,'Test Sample Data'!K118&gt;0),'Test Sample Data'!K118,$B$1),"")</f>
        <v/>
      </c>
      <c r="L119" s="15" t="str">
        <f>IF(SUM('Test Sample Data'!L$3:L$98)&gt;10,IF(AND(ISNUMBER('Test Sample Data'!L118),'Test Sample Data'!L118&lt;$B$1,'Test Sample Data'!L118&gt;0),'Test Sample Data'!L118,$B$1),"")</f>
        <v/>
      </c>
      <c r="M119" s="15" t="str">
        <f>IF(SUM('Test Sample Data'!M$3:M$98)&gt;10,IF(AND(ISNUMBER('Test Sample Data'!M118),'Test Sample Data'!M118&lt;$B$1,'Test Sample Data'!M118&gt;0),'Test Sample Data'!M118,$B$1),"")</f>
        <v/>
      </c>
      <c r="N119" s="15" t="str">
        <f>'Gene Table'!D118</f>
        <v>MIMAT0000072</v>
      </c>
      <c r="O119" s="14" t="s">
        <v>85</v>
      </c>
      <c r="P119" s="15" t="str">
        <f>IF(SUM('Control Sample Data'!D$3:D$98)&gt;10,IF(AND(ISNUMBER('Control Sample Data'!D118),'Control Sample Data'!D118&lt;$B$1,'Control Sample Data'!D118&gt;0),'Control Sample Data'!D118,$B$1),"")</f>
        <v/>
      </c>
      <c r="Q119" s="15" t="str">
        <f>IF(SUM('Control Sample Data'!E$3:E$98)&gt;10,IF(AND(ISNUMBER('Control Sample Data'!E118),'Control Sample Data'!E118&lt;$B$1,'Control Sample Data'!E118&gt;0),'Control Sample Data'!E118,$B$1),"")</f>
        <v/>
      </c>
      <c r="R119" s="15" t="str">
        <f>IF(SUM('Control Sample Data'!F$3:F$98)&gt;10,IF(AND(ISNUMBER('Control Sample Data'!F118),'Control Sample Data'!F118&lt;$B$1,'Control Sample Data'!F118&gt;0),'Control Sample Data'!F118,$B$1),"")</f>
        <v/>
      </c>
      <c r="S119" s="15" t="str">
        <f>IF(SUM('Control Sample Data'!G$3:G$98)&gt;10,IF(AND(ISNUMBER('Control Sample Data'!G118),'Control Sample Data'!G118&lt;$B$1,'Control Sample Data'!G118&gt;0),'Control Sample Data'!G118,$B$1),"")</f>
        <v/>
      </c>
      <c r="T119" s="15" t="str">
        <f>IF(SUM('Control Sample Data'!H$3:H$98)&gt;10,IF(AND(ISNUMBER('Control Sample Data'!H118),'Control Sample Data'!H118&lt;$B$1,'Control Sample Data'!H118&gt;0),'Control Sample Data'!H118,$B$1),"")</f>
        <v/>
      </c>
      <c r="U119" s="15" t="str">
        <f>IF(SUM('Control Sample Data'!I$3:I$98)&gt;10,IF(AND(ISNUMBER('Control Sample Data'!I118),'Control Sample Data'!I118&lt;$B$1,'Control Sample Data'!I118&gt;0),'Control Sample Data'!I118,$B$1),"")</f>
        <v/>
      </c>
      <c r="V119" s="15" t="str">
        <f>IF(SUM('Control Sample Data'!J$3:J$98)&gt;10,IF(AND(ISNUMBER('Control Sample Data'!J118),'Control Sample Data'!J118&lt;$B$1,'Control Sample Data'!J118&gt;0),'Control Sample Data'!J118,$B$1),"")</f>
        <v/>
      </c>
      <c r="W119" s="15" t="str">
        <f>IF(SUM('Control Sample Data'!K$3:K$98)&gt;10,IF(AND(ISNUMBER('Control Sample Data'!K118),'Control Sample Data'!K118&lt;$B$1,'Control Sample Data'!K118&gt;0),'Control Sample Data'!K118,$B$1),"")</f>
        <v/>
      </c>
      <c r="X119" s="15" t="str">
        <f>IF(SUM('Control Sample Data'!L$3:L$98)&gt;10,IF(AND(ISNUMBER('Control Sample Data'!L118),'Control Sample Data'!L118&lt;$B$1,'Control Sample Data'!L118&gt;0),'Control Sample Data'!L118,$B$1),"")</f>
        <v/>
      </c>
      <c r="Y119" s="39" t="str">
        <f>IF(SUM('Control Sample Data'!M$3:M$98)&gt;10,IF(AND(ISNUMBER('Control Sample Data'!M118),'Control Sample Data'!M118&lt;$B$1,'Control Sample Data'!M118&gt;0),'Control Sample Data'!M118,$B$1),"")</f>
        <v/>
      </c>
      <c r="Z119" s="36" t="str">
        <f>IF(ISERROR(VLOOKUP('Choose Housekeeping Genes'!$C22,Calculations!$C$100:$M$195,2,0)),"",VLOOKUP('Choose Housekeeping Genes'!$C22,Calculations!$C$100:$M$195,2,0))</f>
        <v/>
      </c>
      <c r="AA119" s="36" t="str">
        <f>IF(ISERROR(VLOOKUP('Choose Housekeeping Genes'!$C22,Calculations!$C$100:$M$195,3,0)),"",VLOOKUP('Choose Housekeeping Genes'!$C22,Calculations!$C$100:$M$195,3,0))</f>
        <v/>
      </c>
      <c r="AB119" s="36" t="str">
        <f>IF(ISERROR(VLOOKUP('Choose Housekeeping Genes'!$C22,Calculations!$C$100:$M$195,4,0)),"",VLOOKUP('Choose Housekeeping Genes'!$C22,Calculations!$C$100:$M$195,4,0))</f>
        <v/>
      </c>
      <c r="AC119" s="36" t="str">
        <f>IF(ISERROR(VLOOKUP('Choose Housekeeping Genes'!$C22,Calculations!$C$100:$M$195,5,0)),"",VLOOKUP('Choose Housekeeping Genes'!$C22,Calculations!$C$100:$M$195,5,0))</f>
        <v/>
      </c>
      <c r="AD119" s="36" t="str">
        <f>IF(ISERROR(VLOOKUP('Choose Housekeeping Genes'!$C22,Calculations!$C$100:$M$195,6,0)),"",VLOOKUP('Choose Housekeeping Genes'!$C22,Calculations!$C$100:$M$195,6,0))</f>
        <v/>
      </c>
      <c r="AE119" s="36" t="str">
        <f>IF(ISERROR(VLOOKUP('Choose Housekeeping Genes'!$C22,Calculations!$C$100:$M$195,7,0)),"",VLOOKUP('Choose Housekeeping Genes'!$C22,Calculations!$C$100:$M$195,7,0))</f>
        <v/>
      </c>
      <c r="AF119" s="36" t="str">
        <f>IF(ISERROR(VLOOKUP('Choose Housekeeping Genes'!$C22,Calculations!$C$100:$M$195,8,0)),"",VLOOKUP('Choose Housekeeping Genes'!$C22,Calculations!$C$100:$M$195,8,0))</f>
        <v/>
      </c>
      <c r="AG119" s="36" t="str">
        <f>IF(ISERROR(VLOOKUP('Choose Housekeeping Genes'!$C22,Calculations!$C$100:$M$195,9,0)),"",VLOOKUP('Choose Housekeeping Genes'!$C22,Calculations!$C$100:$M$195,9,0))</f>
        <v/>
      </c>
      <c r="AH119" s="36" t="str">
        <f>IF(ISERROR(VLOOKUP('Choose Housekeeping Genes'!$C22,Calculations!$C$100:$M$195,10,0)),"",VLOOKUP('Choose Housekeeping Genes'!$C22,Calculations!$C$100:$M$195,10,0))</f>
        <v/>
      </c>
      <c r="AI119" s="36" t="str">
        <f>IF(ISERROR(VLOOKUP('Choose Housekeeping Genes'!$C22,Calculations!$C$100:$M$195,11,0)),"",VLOOKUP('Choose Housekeeping Genes'!$C22,Calculations!$C$100:$M$195,11,0))</f>
        <v/>
      </c>
      <c r="AJ119" s="36" t="str">
        <f>IF(ISERROR(VLOOKUP('Choose Housekeeping Genes'!$C22,Calculations!$C$100:$Y$195,14,0)),"",VLOOKUP('Choose Housekeeping Genes'!$C22,Calculations!$C$100:$Y$195,14,0))</f>
        <v/>
      </c>
      <c r="AK119" s="36" t="str">
        <f>IF(ISERROR(VLOOKUP('Choose Housekeeping Genes'!$C22,Calculations!$C$100:$Y$195,15,0)),"",VLOOKUP('Choose Housekeeping Genes'!$C22,Calculations!$C$100:$Y$195,15,0))</f>
        <v/>
      </c>
      <c r="AL119" s="36" t="str">
        <f>IF(ISERROR(VLOOKUP('Choose Housekeeping Genes'!$C22,Calculations!$C$100:$Y$195,16,0)),"",VLOOKUP('Choose Housekeeping Genes'!$C22,Calculations!$C$100:$Y$195,16,0))</f>
        <v/>
      </c>
      <c r="AM119" s="36" t="str">
        <f>IF(ISERROR(VLOOKUP('Choose Housekeeping Genes'!$C22,Calculations!$C$100:$Y$195,17,0)),"",VLOOKUP('Choose Housekeeping Genes'!$C22,Calculations!$C$100:$Y$195,17,0))</f>
        <v/>
      </c>
      <c r="AN119" s="36" t="str">
        <f>IF(ISERROR(VLOOKUP('Choose Housekeeping Genes'!$C22,Calculations!$C$100:$Y$195,18,0)),"",VLOOKUP('Choose Housekeeping Genes'!$C22,Calculations!$C$100:$Y$195,18,0))</f>
        <v/>
      </c>
      <c r="AO119" s="36" t="str">
        <f>IF(ISERROR(VLOOKUP('Choose Housekeeping Genes'!$C22,Calculations!$C$100:$Y$195,19,0)),"",VLOOKUP('Choose Housekeeping Genes'!$C22,Calculations!$C$100:$Y$195,19,0))</f>
        <v/>
      </c>
      <c r="AP119" s="36" t="str">
        <f>IF(ISERROR(VLOOKUP('Choose Housekeeping Genes'!$C22,Calculations!$C$100:$Y$195,20,0)),"",VLOOKUP('Choose Housekeeping Genes'!$C22,Calculations!$C$100:$Y$195,20,0))</f>
        <v/>
      </c>
      <c r="AQ119" s="36" t="str">
        <f>IF(ISERROR(VLOOKUP('Choose Housekeeping Genes'!$C22,Calculations!$C$100:$Y$195,21,0)),"",VLOOKUP('Choose Housekeeping Genes'!$C22,Calculations!$C$100:$Y$195,21,0))</f>
        <v/>
      </c>
      <c r="AR119" s="36" t="str">
        <f>IF(ISERROR(VLOOKUP('Choose Housekeeping Genes'!$C22,Calculations!$C$100:$Y$195,22,0)),"",VLOOKUP('Choose Housekeeping Genes'!$C22,Calculations!$C$100:$Y$195,22,0))</f>
        <v/>
      </c>
      <c r="AS119" s="36" t="str">
        <f>IF(ISERROR(VLOOKUP('Choose Housekeeping Genes'!$C22,Calculations!$C$100:$Y$195,23,0)),"",VLOOKUP('Choose Housekeeping Genes'!$C22,Calculations!$C$100:$Y$195,23,0))</f>
        <v/>
      </c>
      <c r="AT119" s="34" t="str">
        <f t="shared" si="106"/>
        <v/>
      </c>
      <c r="AU119" s="34" t="str">
        <f t="shared" si="107"/>
        <v/>
      </c>
      <c r="AV119" s="34" t="str">
        <f t="shared" si="108"/>
        <v/>
      </c>
      <c r="AW119" s="34" t="str">
        <f t="shared" si="109"/>
        <v/>
      </c>
      <c r="AX119" s="34" t="str">
        <f t="shared" si="110"/>
        <v/>
      </c>
      <c r="AY119" s="34" t="str">
        <f t="shared" si="111"/>
        <v/>
      </c>
      <c r="AZ119" s="34" t="str">
        <f t="shared" si="112"/>
        <v/>
      </c>
      <c r="BA119" s="34" t="str">
        <f t="shared" si="113"/>
        <v/>
      </c>
      <c r="BB119" s="34" t="str">
        <f t="shared" si="114"/>
        <v/>
      </c>
      <c r="BC119" s="34" t="str">
        <f t="shared" si="115"/>
        <v/>
      </c>
      <c r="BD119" s="34" t="str">
        <f t="shared" si="117"/>
        <v/>
      </c>
      <c r="BE119" s="34" t="str">
        <f t="shared" si="118"/>
        <v/>
      </c>
      <c r="BF119" s="34" t="str">
        <f t="shared" si="119"/>
        <v/>
      </c>
      <c r="BG119" s="34" t="str">
        <f t="shared" si="120"/>
        <v/>
      </c>
      <c r="BH119" s="34" t="str">
        <f t="shared" si="121"/>
        <v/>
      </c>
      <c r="BI119" s="34" t="str">
        <f t="shared" si="122"/>
        <v/>
      </c>
      <c r="BJ119" s="34" t="str">
        <f t="shared" si="123"/>
        <v/>
      </c>
      <c r="BK119" s="34" t="str">
        <f t="shared" si="124"/>
        <v/>
      </c>
      <c r="BL119" s="34" t="str">
        <f t="shared" si="125"/>
        <v/>
      </c>
      <c r="BM119" s="34" t="str">
        <f t="shared" si="126"/>
        <v/>
      </c>
      <c r="BN119" s="36" t="e">
        <f t="shared" si="127"/>
        <v>#DIV/0!</v>
      </c>
      <c r="BO119" s="36" t="e">
        <f t="shared" si="128"/>
        <v>#DIV/0!</v>
      </c>
      <c r="BP119" s="37" t="str">
        <f t="shared" si="86"/>
        <v/>
      </c>
      <c r="BQ119" s="37" t="str">
        <f t="shared" si="87"/>
        <v/>
      </c>
      <c r="BR119" s="37" t="str">
        <f t="shared" si="88"/>
        <v/>
      </c>
      <c r="BS119" s="37" t="str">
        <f t="shared" si="89"/>
        <v/>
      </c>
      <c r="BT119" s="37" t="str">
        <f t="shared" si="90"/>
        <v/>
      </c>
      <c r="BU119" s="37" t="str">
        <f t="shared" si="91"/>
        <v/>
      </c>
      <c r="BV119" s="37" t="str">
        <f t="shared" si="92"/>
        <v/>
      </c>
      <c r="BW119" s="37" t="str">
        <f t="shared" si="93"/>
        <v/>
      </c>
      <c r="BX119" s="37" t="str">
        <f t="shared" si="94"/>
        <v/>
      </c>
      <c r="BY119" s="37" t="str">
        <f t="shared" si="95"/>
        <v/>
      </c>
      <c r="BZ119" s="37" t="str">
        <f t="shared" si="96"/>
        <v/>
      </c>
      <c r="CA119" s="37" t="str">
        <f t="shared" si="97"/>
        <v/>
      </c>
      <c r="CB119" s="37" t="str">
        <f t="shared" si="98"/>
        <v/>
      </c>
      <c r="CC119" s="37" t="str">
        <f t="shared" si="99"/>
        <v/>
      </c>
      <c r="CD119" s="37" t="str">
        <f t="shared" si="100"/>
        <v/>
      </c>
      <c r="CE119" s="37" t="str">
        <f t="shared" si="101"/>
        <v/>
      </c>
      <c r="CF119" s="37" t="str">
        <f t="shared" si="102"/>
        <v/>
      </c>
      <c r="CG119" s="37" t="str">
        <f t="shared" si="103"/>
        <v/>
      </c>
      <c r="CH119" s="37" t="str">
        <f t="shared" si="104"/>
        <v/>
      </c>
      <c r="CI119" s="37" t="str">
        <f t="shared" si="105"/>
        <v/>
      </c>
    </row>
    <row r="120" spans="1:87" ht="12.75">
      <c r="A120" s="16"/>
      <c r="B120" s="14" t="str">
        <f>'Gene Table'!D119</f>
        <v>MIMAT0000226</v>
      </c>
      <c r="C120" s="14" t="s">
        <v>89</v>
      </c>
      <c r="D120" s="15" t="str">
        <f>IF(SUM('Test Sample Data'!D$3:D$98)&gt;10,IF(AND(ISNUMBER('Test Sample Data'!D119),'Test Sample Data'!D119&lt;$B$1,'Test Sample Data'!D119&gt;0),'Test Sample Data'!D119,$B$1),"")</f>
        <v/>
      </c>
      <c r="E120" s="15" t="str">
        <f>IF(SUM('Test Sample Data'!E$3:E$98)&gt;10,IF(AND(ISNUMBER('Test Sample Data'!E119),'Test Sample Data'!E119&lt;$B$1,'Test Sample Data'!E119&gt;0),'Test Sample Data'!E119,$B$1),"")</f>
        <v/>
      </c>
      <c r="F120" s="15" t="str">
        <f>IF(SUM('Test Sample Data'!F$3:F$98)&gt;10,IF(AND(ISNUMBER('Test Sample Data'!F119),'Test Sample Data'!F119&lt;$B$1,'Test Sample Data'!F119&gt;0),'Test Sample Data'!F119,$B$1),"")</f>
        <v/>
      </c>
      <c r="G120" s="15" t="str">
        <f>IF(SUM('Test Sample Data'!G$3:G$98)&gt;10,IF(AND(ISNUMBER('Test Sample Data'!G119),'Test Sample Data'!G119&lt;$B$1,'Test Sample Data'!G119&gt;0),'Test Sample Data'!G119,$B$1),"")</f>
        <v/>
      </c>
      <c r="H120" s="15" t="str">
        <f>IF(SUM('Test Sample Data'!H$3:H$98)&gt;10,IF(AND(ISNUMBER('Test Sample Data'!H119),'Test Sample Data'!H119&lt;$B$1,'Test Sample Data'!H119&gt;0),'Test Sample Data'!H119,$B$1),"")</f>
        <v/>
      </c>
      <c r="I120" s="15" t="str">
        <f>IF(SUM('Test Sample Data'!I$3:I$98)&gt;10,IF(AND(ISNUMBER('Test Sample Data'!I119),'Test Sample Data'!I119&lt;$B$1,'Test Sample Data'!I119&gt;0),'Test Sample Data'!I119,$B$1),"")</f>
        <v/>
      </c>
      <c r="J120" s="15" t="str">
        <f>IF(SUM('Test Sample Data'!J$3:J$98)&gt;10,IF(AND(ISNUMBER('Test Sample Data'!J119),'Test Sample Data'!J119&lt;$B$1,'Test Sample Data'!J119&gt;0),'Test Sample Data'!J119,$B$1),"")</f>
        <v/>
      </c>
      <c r="K120" s="15" t="str">
        <f>IF(SUM('Test Sample Data'!K$3:K$98)&gt;10,IF(AND(ISNUMBER('Test Sample Data'!K119),'Test Sample Data'!K119&lt;$B$1,'Test Sample Data'!K119&gt;0),'Test Sample Data'!K119,$B$1),"")</f>
        <v/>
      </c>
      <c r="L120" s="15" t="str">
        <f>IF(SUM('Test Sample Data'!L$3:L$98)&gt;10,IF(AND(ISNUMBER('Test Sample Data'!L119),'Test Sample Data'!L119&lt;$B$1,'Test Sample Data'!L119&gt;0),'Test Sample Data'!L119,$B$1),"")</f>
        <v/>
      </c>
      <c r="M120" s="15" t="str">
        <f>IF(SUM('Test Sample Data'!M$3:M$98)&gt;10,IF(AND(ISNUMBER('Test Sample Data'!M119),'Test Sample Data'!M119&lt;$B$1,'Test Sample Data'!M119&gt;0),'Test Sample Data'!M119,$B$1),"")</f>
        <v/>
      </c>
      <c r="N120" s="15" t="str">
        <f>'Gene Table'!D119</f>
        <v>MIMAT0000226</v>
      </c>
      <c r="O120" s="14" t="s">
        <v>89</v>
      </c>
      <c r="P120" s="15" t="str">
        <f>IF(SUM('Control Sample Data'!D$3:D$98)&gt;10,IF(AND(ISNUMBER('Control Sample Data'!D119),'Control Sample Data'!D119&lt;$B$1,'Control Sample Data'!D119&gt;0),'Control Sample Data'!D119,$B$1),"")</f>
        <v/>
      </c>
      <c r="Q120" s="15" t="str">
        <f>IF(SUM('Control Sample Data'!E$3:E$98)&gt;10,IF(AND(ISNUMBER('Control Sample Data'!E119),'Control Sample Data'!E119&lt;$B$1,'Control Sample Data'!E119&gt;0),'Control Sample Data'!E119,$B$1),"")</f>
        <v/>
      </c>
      <c r="R120" s="15" t="str">
        <f>IF(SUM('Control Sample Data'!F$3:F$98)&gt;10,IF(AND(ISNUMBER('Control Sample Data'!F119),'Control Sample Data'!F119&lt;$B$1,'Control Sample Data'!F119&gt;0),'Control Sample Data'!F119,$B$1),"")</f>
        <v/>
      </c>
      <c r="S120" s="15" t="str">
        <f>IF(SUM('Control Sample Data'!G$3:G$98)&gt;10,IF(AND(ISNUMBER('Control Sample Data'!G119),'Control Sample Data'!G119&lt;$B$1,'Control Sample Data'!G119&gt;0),'Control Sample Data'!G119,$B$1),"")</f>
        <v/>
      </c>
      <c r="T120" s="15" t="str">
        <f>IF(SUM('Control Sample Data'!H$3:H$98)&gt;10,IF(AND(ISNUMBER('Control Sample Data'!H119),'Control Sample Data'!H119&lt;$B$1,'Control Sample Data'!H119&gt;0),'Control Sample Data'!H119,$B$1),"")</f>
        <v/>
      </c>
      <c r="U120" s="15" t="str">
        <f>IF(SUM('Control Sample Data'!I$3:I$98)&gt;10,IF(AND(ISNUMBER('Control Sample Data'!I119),'Control Sample Data'!I119&lt;$B$1,'Control Sample Data'!I119&gt;0),'Control Sample Data'!I119,$B$1),"")</f>
        <v/>
      </c>
      <c r="V120" s="15" t="str">
        <f>IF(SUM('Control Sample Data'!J$3:J$98)&gt;10,IF(AND(ISNUMBER('Control Sample Data'!J119),'Control Sample Data'!J119&lt;$B$1,'Control Sample Data'!J119&gt;0),'Control Sample Data'!J119,$B$1),"")</f>
        <v/>
      </c>
      <c r="W120" s="15" t="str">
        <f>IF(SUM('Control Sample Data'!K$3:K$98)&gt;10,IF(AND(ISNUMBER('Control Sample Data'!K119),'Control Sample Data'!K119&lt;$B$1,'Control Sample Data'!K119&gt;0),'Control Sample Data'!K119,$B$1),"")</f>
        <v/>
      </c>
      <c r="X120" s="15" t="str">
        <f>IF(SUM('Control Sample Data'!L$3:L$98)&gt;10,IF(AND(ISNUMBER('Control Sample Data'!L119),'Control Sample Data'!L119&lt;$B$1,'Control Sample Data'!L119&gt;0),'Control Sample Data'!L119,$B$1),"")</f>
        <v/>
      </c>
      <c r="Y120" s="15" t="str">
        <f>IF(SUM('Control Sample Data'!M$3:M$98)&gt;10,IF(AND(ISNUMBER('Control Sample Data'!M119),'Control Sample Data'!M119&lt;$B$1,'Control Sample Data'!M119&gt;0),'Control Sample Data'!M119,$B$1),"")</f>
        <v/>
      </c>
      <c r="Z120" s="21" t="s">
        <v>709</v>
      </c>
      <c r="AA120" s="21"/>
      <c r="AB120" s="21"/>
      <c r="AC120" s="21"/>
      <c r="AD120" s="21"/>
      <c r="AE120" s="21"/>
      <c r="AF120" s="21"/>
      <c r="AG120" s="21"/>
      <c r="AH120" s="21"/>
      <c r="AI120" s="21"/>
      <c r="AJ120" s="23"/>
      <c r="AK120" s="23"/>
      <c r="AL120" s="23"/>
      <c r="AM120" s="23"/>
      <c r="AN120" s="23"/>
      <c r="AO120" s="23"/>
      <c r="AP120" s="23"/>
      <c r="AQ120" s="23"/>
      <c r="AR120" s="23"/>
      <c r="AS120" s="23"/>
      <c r="AT120" s="40" t="str">
        <f t="shared" si="106"/>
        <v/>
      </c>
      <c r="AU120" s="34" t="str">
        <f t="shared" si="107"/>
        <v/>
      </c>
      <c r="AV120" s="34" t="str">
        <f t="shared" si="108"/>
        <v/>
      </c>
      <c r="AW120" s="34" t="str">
        <f t="shared" si="109"/>
        <v/>
      </c>
      <c r="AX120" s="34" t="str">
        <f t="shared" si="110"/>
        <v/>
      </c>
      <c r="AY120" s="34" t="str">
        <f t="shared" si="111"/>
        <v/>
      </c>
      <c r="AZ120" s="34" t="str">
        <f t="shared" si="112"/>
        <v/>
      </c>
      <c r="BA120" s="34" t="str">
        <f t="shared" si="113"/>
        <v/>
      </c>
      <c r="BB120" s="34" t="str">
        <f t="shared" si="114"/>
        <v/>
      </c>
      <c r="BC120" s="34" t="str">
        <f t="shared" si="115"/>
        <v/>
      </c>
      <c r="BD120" s="34" t="str">
        <f t="shared" si="117"/>
        <v/>
      </c>
      <c r="BE120" s="34" t="str">
        <f t="shared" si="118"/>
        <v/>
      </c>
      <c r="BF120" s="34" t="str">
        <f t="shared" si="119"/>
        <v/>
      </c>
      <c r="BG120" s="34" t="str">
        <f t="shared" si="120"/>
        <v/>
      </c>
      <c r="BH120" s="34" t="str">
        <f t="shared" si="121"/>
        <v/>
      </c>
      <c r="BI120" s="34" t="str">
        <f t="shared" si="122"/>
        <v/>
      </c>
      <c r="BJ120" s="34" t="str">
        <f t="shared" si="123"/>
        <v/>
      </c>
      <c r="BK120" s="34" t="str">
        <f t="shared" si="124"/>
        <v/>
      </c>
      <c r="BL120" s="34" t="str">
        <f t="shared" si="125"/>
        <v/>
      </c>
      <c r="BM120" s="34" t="str">
        <f t="shared" si="126"/>
        <v/>
      </c>
      <c r="BN120" s="36" t="e">
        <f t="shared" si="127"/>
        <v>#DIV/0!</v>
      </c>
      <c r="BO120" s="36" t="e">
        <f t="shared" si="128"/>
        <v>#DIV/0!</v>
      </c>
      <c r="BP120" s="37" t="str">
        <f t="shared" si="86"/>
        <v/>
      </c>
      <c r="BQ120" s="37" t="str">
        <f t="shared" si="87"/>
        <v/>
      </c>
      <c r="BR120" s="37" t="str">
        <f t="shared" si="88"/>
        <v/>
      </c>
      <c r="BS120" s="37" t="str">
        <f t="shared" si="89"/>
        <v/>
      </c>
      <c r="BT120" s="37" t="str">
        <f t="shared" si="90"/>
        <v/>
      </c>
      <c r="BU120" s="37" t="str">
        <f t="shared" si="91"/>
        <v/>
      </c>
      <c r="BV120" s="37" t="str">
        <f t="shared" si="92"/>
        <v/>
      </c>
      <c r="BW120" s="37" t="str">
        <f t="shared" si="93"/>
        <v/>
      </c>
      <c r="BX120" s="37" t="str">
        <f t="shared" si="94"/>
        <v/>
      </c>
      <c r="BY120" s="37" t="str">
        <f t="shared" si="95"/>
        <v/>
      </c>
      <c r="BZ120" s="37" t="str">
        <f t="shared" si="96"/>
        <v/>
      </c>
      <c r="CA120" s="37" t="str">
        <f t="shared" si="97"/>
        <v/>
      </c>
      <c r="CB120" s="37" t="str">
        <f t="shared" si="98"/>
        <v/>
      </c>
      <c r="CC120" s="37" t="str">
        <f t="shared" si="99"/>
        <v/>
      </c>
      <c r="CD120" s="37" t="str">
        <f t="shared" si="100"/>
        <v/>
      </c>
      <c r="CE120" s="37" t="str">
        <f t="shared" si="101"/>
        <v/>
      </c>
      <c r="CF120" s="37" t="str">
        <f t="shared" si="102"/>
        <v/>
      </c>
      <c r="CG120" s="37" t="str">
        <f t="shared" si="103"/>
        <v/>
      </c>
      <c r="CH120" s="37" t="str">
        <f t="shared" si="104"/>
        <v/>
      </c>
      <c r="CI120" s="37" t="str">
        <f t="shared" si="105"/>
        <v/>
      </c>
    </row>
    <row r="121" spans="1:87" ht="12.75">
      <c r="A121" s="16"/>
      <c r="B121" s="14" t="str">
        <f>'Gene Table'!D120</f>
        <v>MIMAT0001412</v>
      </c>
      <c r="C121" s="14" t="s">
        <v>93</v>
      </c>
      <c r="D121" s="15" t="str">
        <f>IF(SUM('Test Sample Data'!D$3:D$98)&gt;10,IF(AND(ISNUMBER('Test Sample Data'!D120),'Test Sample Data'!D120&lt;$B$1,'Test Sample Data'!D120&gt;0),'Test Sample Data'!D120,$B$1),"")</f>
        <v/>
      </c>
      <c r="E121" s="15" t="str">
        <f>IF(SUM('Test Sample Data'!E$3:E$98)&gt;10,IF(AND(ISNUMBER('Test Sample Data'!E120),'Test Sample Data'!E120&lt;$B$1,'Test Sample Data'!E120&gt;0),'Test Sample Data'!E120,$B$1),"")</f>
        <v/>
      </c>
      <c r="F121" s="15" t="str">
        <f>IF(SUM('Test Sample Data'!F$3:F$98)&gt;10,IF(AND(ISNUMBER('Test Sample Data'!F120),'Test Sample Data'!F120&lt;$B$1,'Test Sample Data'!F120&gt;0),'Test Sample Data'!F120,$B$1),"")</f>
        <v/>
      </c>
      <c r="G121" s="15" t="str">
        <f>IF(SUM('Test Sample Data'!G$3:G$98)&gt;10,IF(AND(ISNUMBER('Test Sample Data'!G120),'Test Sample Data'!G120&lt;$B$1,'Test Sample Data'!G120&gt;0),'Test Sample Data'!G120,$B$1),"")</f>
        <v/>
      </c>
      <c r="H121" s="15" t="str">
        <f>IF(SUM('Test Sample Data'!H$3:H$98)&gt;10,IF(AND(ISNUMBER('Test Sample Data'!H120),'Test Sample Data'!H120&lt;$B$1,'Test Sample Data'!H120&gt;0),'Test Sample Data'!H120,$B$1),"")</f>
        <v/>
      </c>
      <c r="I121" s="15" t="str">
        <f>IF(SUM('Test Sample Data'!I$3:I$98)&gt;10,IF(AND(ISNUMBER('Test Sample Data'!I120),'Test Sample Data'!I120&lt;$B$1,'Test Sample Data'!I120&gt;0),'Test Sample Data'!I120,$B$1),"")</f>
        <v/>
      </c>
      <c r="J121" s="15" t="str">
        <f>IF(SUM('Test Sample Data'!J$3:J$98)&gt;10,IF(AND(ISNUMBER('Test Sample Data'!J120),'Test Sample Data'!J120&lt;$B$1,'Test Sample Data'!J120&gt;0),'Test Sample Data'!J120,$B$1),"")</f>
        <v/>
      </c>
      <c r="K121" s="15" t="str">
        <f>IF(SUM('Test Sample Data'!K$3:K$98)&gt;10,IF(AND(ISNUMBER('Test Sample Data'!K120),'Test Sample Data'!K120&lt;$B$1,'Test Sample Data'!K120&gt;0),'Test Sample Data'!K120,$B$1),"")</f>
        <v/>
      </c>
      <c r="L121" s="15" t="str">
        <f>IF(SUM('Test Sample Data'!L$3:L$98)&gt;10,IF(AND(ISNUMBER('Test Sample Data'!L120),'Test Sample Data'!L120&lt;$B$1,'Test Sample Data'!L120&gt;0),'Test Sample Data'!L120,$B$1),"")</f>
        <v/>
      </c>
      <c r="M121" s="15" t="str">
        <f>IF(SUM('Test Sample Data'!M$3:M$98)&gt;10,IF(AND(ISNUMBER('Test Sample Data'!M120),'Test Sample Data'!M120&lt;$B$1,'Test Sample Data'!M120&gt;0),'Test Sample Data'!M120,$B$1),"")</f>
        <v/>
      </c>
      <c r="N121" s="15" t="str">
        <f>'Gene Table'!D120</f>
        <v>MIMAT0001412</v>
      </c>
      <c r="O121" s="14" t="s">
        <v>93</v>
      </c>
      <c r="P121" s="15" t="str">
        <f>IF(SUM('Control Sample Data'!D$3:D$98)&gt;10,IF(AND(ISNUMBER('Control Sample Data'!D120),'Control Sample Data'!D120&lt;$B$1,'Control Sample Data'!D120&gt;0),'Control Sample Data'!D120,$B$1),"")</f>
        <v/>
      </c>
      <c r="Q121" s="15" t="str">
        <f>IF(SUM('Control Sample Data'!E$3:E$98)&gt;10,IF(AND(ISNUMBER('Control Sample Data'!E120),'Control Sample Data'!E120&lt;$B$1,'Control Sample Data'!E120&gt;0),'Control Sample Data'!E120,$B$1),"")</f>
        <v/>
      </c>
      <c r="R121" s="15" t="str">
        <f>IF(SUM('Control Sample Data'!F$3:F$98)&gt;10,IF(AND(ISNUMBER('Control Sample Data'!F120),'Control Sample Data'!F120&lt;$B$1,'Control Sample Data'!F120&gt;0),'Control Sample Data'!F120,$B$1),"")</f>
        <v/>
      </c>
      <c r="S121" s="15" t="str">
        <f>IF(SUM('Control Sample Data'!G$3:G$98)&gt;10,IF(AND(ISNUMBER('Control Sample Data'!G120),'Control Sample Data'!G120&lt;$B$1,'Control Sample Data'!G120&gt;0),'Control Sample Data'!G120,$B$1),"")</f>
        <v/>
      </c>
      <c r="T121" s="15" t="str">
        <f>IF(SUM('Control Sample Data'!H$3:H$98)&gt;10,IF(AND(ISNUMBER('Control Sample Data'!H120),'Control Sample Data'!H120&lt;$B$1,'Control Sample Data'!H120&gt;0),'Control Sample Data'!H120,$B$1),"")</f>
        <v/>
      </c>
      <c r="U121" s="15" t="str">
        <f>IF(SUM('Control Sample Data'!I$3:I$98)&gt;10,IF(AND(ISNUMBER('Control Sample Data'!I120),'Control Sample Data'!I120&lt;$B$1,'Control Sample Data'!I120&gt;0),'Control Sample Data'!I120,$B$1),"")</f>
        <v/>
      </c>
      <c r="V121" s="15" t="str">
        <f>IF(SUM('Control Sample Data'!J$3:J$98)&gt;10,IF(AND(ISNUMBER('Control Sample Data'!J120),'Control Sample Data'!J120&lt;$B$1,'Control Sample Data'!J120&gt;0),'Control Sample Data'!J120,$B$1),"")</f>
        <v/>
      </c>
      <c r="W121" s="15" t="str">
        <f>IF(SUM('Control Sample Data'!K$3:K$98)&gt;10,IF(AND(ISNUMBER('Control Sample Data'!K120),'Control Sample Data'!K120&lt;$B$1,'Control Sample Data'!K120&gt;0),'Control Sample Data'!K120,$B$1),"")</f>
        <v/>
      </c>
      <c r="X121" s="15" t="str">
        <f>IF(SUM('Control Sample Data'!L$3:L$98)&gt;10,IF(AND(ISNUMBER('Control Sample Data'!L120),'Control Sample Data'!L120&lt;$B$1,'Control Sample Data'!L120&gt;0),'Control Sample Data'!L120,$B$1),"")</f>
        <v/>
      </c>
      <c r="Y121" s="15" t="str">
        <f>IF(SUM('Control Sample Data'!M$3:M$98)&gt;10,IF(AND(ISNUMBER('Control Sample Data'!M120),'Control Sample Data'!M120&lt;$B$1,'Control Sample Data'!M120&gt;0),'Control Sample Data'!M120,$B$1),"")</f>
        <v/>
      </c>
      <c r="Z121" s="22" t="s">
        <v>710</v>
      </c>
      <c r="AA121" s="22"/>
      <c r="AB121" s="22"/>
      <c r="AC121" s="22"/>
      <c r="AD121" s="22"/>
      <c r="AE121" s="22"/>
      <c r="AF121" s="22"/>
      <c r="AG121" s="22"/>
      <c r="AH121" s="22"/>
      <c r="AI121" s="22" t="s">
        <v>710</v>
      </c>
      <c r="AJ121" s="23"/>
      <c r="AK121" s="23"/>
      <c r="AL121" s="23"/>
      <c r="AM121" s="23"/>
      <c r="AN121" s="23"/>
      <c r="AO121" s="23"/>
      <c r="AP121" s="23"/>
      <c r="AQ121" s="23"/>
      <c r="AR121" s="23"/>
      <c r="AS121" s="23"/>
      <c r="AT121" s="40" t="str">
        <f t="shared" si="106"/>
        <v/>
      </c>
      <c r="AU121" s="34" t="str">
        <f t="shared" si="107"/>
        <v/>
      </c>
      <c r="AV121" s="34" t="str">
        <f t="shared" si="108"/>
        <v/>
      </c>
      <c r="AW121" s="34" t="str">
        <f t="shared" si="109"/>
        <v/>
      </c>
      <c r="AX121" s="34" t="str">
        <f t="shared" si="110"/>
        <v/>
      </c>
      <c r="AY121" s="34" t="str">
        <f t="shared" si="111"/>
        <v/>
      </c>
      <c r="AZ121" s="34" t="str">
        <f t="shared" si="112"/>
        <v/>
      </c>
      <c r="BA121" s="34" t="str">
        <f t="shared" si="113"/>
        <v/>
      </c>
      <c r="BB121" s="34" t="str">
        <f t="shared" si="114"/>
        <v/>
      </c>
      <c r="BC121" s="34" t="str">
        <f t="shared" si="115"/>
        <v/>
      </c>
      <c r="BD121" s="34" t="str">
        <f t="shared" si="117"/>
        <v/>
      </c>
      <c r="BE121" s="34" t="str">
        <f t="shared" si="118"/>
        <v/>
      </c>
      <c r="BF121" s="34" t="str">
        <f t="shared" si="119"/>
        <v/>
      </c>
      <c r="BG121" s="34" t="str">
        <f t="shared" si="120"/>
        <v/>
      </c>
      <c r="BH121" s="34" t="str">
        <f t="shared" si="121"/>
        <v/>
      </c>
      <c r="BI121" s="34" t="str">
        <f t="shared" si="122"/>
        <v/>
      </c>
      <c r="BJ121" s="34" t="str">
        <f t="shared" si="123"/>
        <v/>
      </c>
      <c r="BK121" s="34" t="str">
        <f t="shared" si="124"/>
        <v/>
      </c>
      <c r="BL121" s="34" t="str">
        <f t="shared" si="125"/>
        <v/>
      </c>
      <c r="BM121" s="34" t="str">
        <f t="shared" si="126"/>
        <v/>
      </c>
      <c r="BN121" s="36" t="e">
        <f t="shared" si="127"/>
        <v>#DIV/0!</v>
      </c>
      <c r="BO121" s="36" t="e">
        <f t="shared" si="128"/>
        <v>#DIV/0!</v>
      </c>
      <c r="BP121" s="37" t="str">
        <f t="shared" si="86"/>
        <v/>
      </c>
      <c r="BQ121" s="37" t="str">
        <f t="shared" si="87"/>
        <v/>
      </c>
      <c r="BR121" s="37" t="str">
        <f t="shared" si="88"/>
        <v/>
      </c>
      <c r="BS121" s="37" t="str">
        <f t="shared" si="89"/>
        <v/>
      </c>
      <c r="BT121" s="37" t="str">
        <f t="shared" si="90"/>
        <v/>
      </c>
      <c r="BU121" s="37" t="str">
        <f t="shared" si="91"/>
        <v/>
      </c>
      <c r="BV121" s="37" t="str">
        <f t="shared" si="92"/>
        <v/>
      </c>
      <c r="BW121" s="37" t="str">
        <f t="shared" si="93"/>
        <v/>
      </c>
      <c r="BX121" s="37" t="str">
        <f t="shared" si="94"/>
        <v/>
      </c>
      <c r="BY121" s="37" t="str">
        <f t="shared" si="95"/>
        <v/>
      </c>
      <c r="BZ121" s="37" t="str">
        <f t="shared" si="96"/>
        <v/>
      </c>
      <c r="CA121" s="37" t="str">
        <f t="shared" si="97"/>
        <v/>
      </c>
      <c r="CB121" s="37" t="str">
        <f t="shared" si="98"/>
        <v/>
      </c>
      <c r="CC121" s="37" t="str">
        <f t="shared" si="99"/>
        <v/>
      </c>
      <c r="CD121" s="37" t="str">
        <f t="shared" si="100"/>
        <v/>
      </c>
      <c r="CE121" s="37" t="str">
        <f t="shared" si="101"/>
        <v/>
      </c>
      <c r="CF121" s="37" t="str">
        <f t="shared" si="102"/>
        <v/>
      </c>
      <c r="CG121" s="37" t="str">
        <f t="shared" si="103"/>
        <v/>
      </c>
      <c r="CH121" s="37" t="str">
        <f t="shared" si="104"/>
        <v/>
      </c>
      <c r="CI121" s="37" t="str">
        <f t="shared" si="105"/>
        <v/>
      </c>
    </row>
    <row r="122" spans="1:87" ht="12.75">
      <c r="A122" s="16"/>
      <c r="B122" s="14" t="str">
        <f>'Gene Table'!D121</f>
        <v>MIMAT0002846</v>
      </c>
      <c r="C122" s="14" t="s">
        <v>97</v>
      </c>
      <c r="D122" s="15" t="str">
        <f>IF(SUM('Test Sample Data'!D$3:D$98)&gt;10,IF(AND(ISNUMBER('Test Sample Data'!D121),'Test Sample Data'!D121&lt;$B$1,'Test Sample Data'!D121&gt;0),'Test Sample Data'!D121,$B$1),"")</f>
        <v/>
      </c>
      <c r="E122" s="15" t="str">
        <f>IF(SUM('Test Sample Data'!E$3:E$98)&gt;10,IF(AND(ISNUMBER('Test Sample Data'!E121),'Test Sample Data'!E121&lt;$B$1,'Test Sample Data'!E121&gt;0),'Test Sample Data'!E121,$B$1),"")</f>
        <v/>
      </c>
      <c r="F122" s="15" t="str">
        <f>IF(SUM('Test Sample Data'!F$3:F$98)&gt;10,IF(AND(ISNUMBER('Test Sample Data'!F121),'Test Sample Data'!F121&lt;$B$1,'Test Sample Data'!F121&gt;0),'Test Sample Data'!F121,$B$1),"")</f>
        <v/>
      </c>
      <c r="G122" s="15" t="str">
        <f>IF(SUM('Test Sample Data'!G$3:G$98)&gt;10,IF(AND(ISNUMBER('Test Sample Data'!G121),'Test Sample Data'!G121&lt;$B$1,'Test Sample Data'!G121&gt;0),'Test Sample Data'!G121,$B$1),"")</f>
        <v/>
      </c>
      <c r="H122" s="15" t="str">
        <f>IF(SUM('Test Sample Data'!H$3:H$98)&gt;10,IF(AND(ISNUMBER('Test Sample Data'!H121),'Test Sample Data'!H121&lt;$B$1,'Test Sample Data'!H121&gt;0),'Test Sample Data'!H121,$B$1),"")</f>
        <v/>
      </c>
      <c r="I122" s="15" t="str">
        <f>IF(SUM('Test Sample Data'!I$3:I$98)&gt;10,IF(AND(ISNUMBER('Test Sample Data'!I121),'Test Sample Data'!I121&lt;$B$1,'Test Sample Data'!I121&gt;0),'Test Sample Data'!I121,$B$1),"")</f>
        <v/>
      </c>
      <c r="J122" s="15" t="str">
        <f>IF(SUM('Test Sample Data'!J$3:J$98)&gt;10,IF(AND(ISNUMBER('Test Sample Data'!J121),'Test Sample Data'!J121&lt;$B$1,'Test Sample Data'!J121&gt;0),'Test Sample Data'!J121,$B$1),"")</f>
        <v/>
      </c>
      <c r="K122" s="15" t="str">
        <f>IF(SUM('Test Sample Data'!K$3:K$98)&gt;10,IF(AND(ISNUMBER('Test Sample Data'!K121),'Test Sample Data'!K121&lt;$B$1,'Test Sample Data'!K121&gt;0),'Test Sample Data'!K121,$B$1),"")</f>
        <v/>
      </c>
      <c r="L122" s="15" t="str">
        <f>IF(SUM('Test Sample Data'!L$3:L$98)&gt;10,IF(AND(ISNUMBER('Test Sample Data'!L121),'Test Sample Data'!L121&lt;$B$1,'Test Sample Data'!L121&gt;0),'Test Sample Data'!L121,$B$1),"")</f>
        <v/>
      </c>
      <c r="M122" s="15" t="str">
        <f>IF(SUM('Test Sample Data'!M$3:M$98)&gt;10,IF(AND(ISNUMBER('Test Sample Data'!M121),'Test Sample Data'!M121&lt;$B$1,'Test Sample Data'!M121&gt;0),'Test Sample Data'!M121,$B$1),"")</f>
        <v/>
      </c>
      <c r="N122" s="15" t="str">
        <f>'Gene Table'!D121</f>
        <v>MIMAT0002846</v>
      </c>
      <c r="O122" s="14" t="s">
        <v>97</v>
      </c>
      <c r="P122" s="15" t="str">
        <f>IF(SUM('Control Sample Data'!D$3:D$98)&gt;10,IF(AND(ISNUMBER('Control Sample Data'!D121),'Control Sample Data'!D121&lt;$B$1,'Control Sample Data'!D121&gt;0),'Control Sample Data'!D121,$B$1),"")</f>
        <v/>
      </c>
      <c r="Q122" s="15" t="str">
        <f>IF(SUM('Control Sample Data'!E$3:E$98)&gt;10,IF(AND(ISNUMBER('Control Sample Data'!E121),'Control Sample Data'!E121&lt;$B$1,'Control Sample Data'!E121&gt;0),'Control Sample Data'!E121,$B$1),"")</f>
        <v/>
      </c>
      <c r="R122" s="15" t="str">
        <f>IF(SUM('Control Sample Data'!F$3:F$98)&gt;10,IF(AND(ISNUMBER('Control Sample Data'!F121),'Control Sample Data'!F121&lt;$B$1,'Control Sample Data'!F121&gt;0),'Control Sample Data'!F121,$B$1),"")</f>
        <v/>
      </c>
      <c r="S122" s="15" t="str">
        <f>IF(SUM('Control Sample Data'!G$3:G$98)&gt;10,IF(AND(ISNUMBER('Control Sample Data'!G121),'Control Sample Data'!G121&lt;$B$1,'Control Sample Data'!G121&gt;0),'Control Sample Data'!G121,$B$1),"")</f>
        <v/>
      </c>
      <c r="T122" s="15" t="str">
        <f>IF(SUM('Control Sample Data'!H$3:H$98)&gt;10,IF(AND(ISNUMBER('Control Sample Data'!H121),'Control Sample Data'!H121&lt;$B$1,'Control Sample Data'!H121&gt;0),'Control Sample Data'!H121,$B$1),"")</f>
        <v/>
      </c>
      <c r="U122" s="15" t="str">
        <f>IF(SUM('Control Sample Data'!I$3:I$98)&gt;10,IF(AND(ISNUMBER('Control Sample Data'!I121),'Control Sample Data'!I121&lt;$B$1,'Control Sample Data'!I121&gt;0),'Control Sample Data'!I121,$B$1),"")</f>
        <v/>
      </c>
      <c r="V122" s="15" t="str">
        <f>IF(SUM('Control Sample Data'!J$3:J$98)&gt;10,IF(AND(ISNUMBER('Control Sample Data'!J121),'Control Sample Data'!J121&lt;$B$1,'Control Sample Data'!J121&gt;0),'Control Sample Data'!J121,$B$1),"")</f>
        <v/>
      </c>
      <c r="W122" s="15" t="str">
        <f>IF(SUM('Control Sample Data'!K$3:K$98)&gt;10,IF(AND(ISNUMBER('Control Sample Data'!K121),'Control Sample Data'!K121&lt;$B$1,'Control Sample Data'!K121&gt;0),'Control Sample Data'!K121,$B$1),"")</f>
        <v/>
      </c>
      <c r="X122" s="15" t="str">
        <f>IF(SUM('Control Sample Data'!L$3:L$98)&gt;10,IF(AND(ISNUMBER('Control Sample Data'!L121),'Control Sample Data'!L121&lt;$B$1,'Control Sample Data'!L121&gt;0),'Control Sample Data'!L121,$B$1),"")</f>
        <v/>
      </c>
      <c r="Y122" s="15" t="str">
        <f>IF(SUM('Control Sample Data'!M$3:M$98)&gt;10,IF(AND(ISNUMBER('Control Sample Data'!M121),'Control Sample Data'!M121&lt;$B$1,'Control Sample Data'!M121&gt;0),'Control Sample Data'!M121,$B$1),"")</f>
        <v/>
      </c>
      <c r="Z122" s="24">
        <f aca="true" t="shared" si="129" ref="Z122:AS122">IF(ISERROR(AVERAGE(Z100:Z119)),0,AVERAGE(Z100:Z119))</f>
        <v>0</v>
      </c>
      <c r="AA122" s="24">
        <f t="shared" si="129"/>
        <v>0</v>
      </c>
      <c r="AB122" s="24">
        <f t="shared" si="129"/>
        <v>0</v>
      </c>
      <c r="AC122" s="24">
        <f t="shared" si="129"/>
        <v>0</v>
      </c>
      <c r="AD122" s="24">
        <f t="shared" si="129"/>
        <v>0</v>
      </c>
      <c r="AE122" s="24">
        <f t="shared" si="129"/>
        <v>0</v>
      </c>
      <c r="AF122" s="24">
        <f t="shared" si="129"/>
        <v>0</v>
      </c>
      <c r="AG122" s="24">
        <f t="shared" si="129"/>
        <v>0</v>
      </c>
      <c r="AH122" s="24">
        <f t="shared" si="129"/>
        <v>0</v>
      </c>
      <c r="AI122" s="24">
        <f t="shared" si="129"/>
        <v>0</v>
      </c>
      <c r="AJ122" s="24">
        <f t="shared" si="129"/>
        <v>0</v>
      </c>
      <c r="AK122" s="24">
        <f t="shared" si="129"/>
        <v>0</v>
      </c>
      <c r="AL122" s="24">
        <f t="shared" si="129"/>
        <v>0</v>
      </c>
      <c r="AM122" s="24">
        <f t="shared" si="129"/>
        <v>0</v>
      </c>
      <c r="AN122" s="24">
        <f t="shared" si="129"/>
        <v>0</v>
      </c>
      <c r="AO122" s="24">
        <f t="shared" si="129"/>
        <v>0</v>
      </c>
      <c r="AP122" s="24">
        <f t="shared" si="129"/>
        <v>0</v>
      </c>
      <c r="AQ122" s="24">
        <f t="shared" si="129"/>
        <v>0</v>
      </c>
      <c r="AR122" s="24">
        <f t="shared" si="129"/>
        <v>0</v>
      </c>
      <c r="AS122" s="24">
        <f t="shared" si="129"/>
        <v>0</v>
      </c>
      <c r="AT122" s="40" t="str">
        <f t="shared" si="106"/>
        <v/>
      </c>
      <c r="AU122" s="34" t="str">
        <f t="shared" si="107"/>
        <v/>
      </c>
      <c r="AV122" s="34" t="str">
        <f t="shared" si="108"/>
        <v/>
      </c>
      <c r="AW122" s="34" t="str">
        <f t="shared" si="109"/>
        <v/>
      </c>
      <c r="AX122" s="34" t="str">
        <f t="shared" si="110"/>
        <v/>
      </c>
      <c r="AY122" s="34" t="str">
        <f t="shared" si="111"/>
        <v/>
      </c>
      <c r="AZ122" s="34" t="str">
        <f t="shared" si="112"/>
        <v/>
      </c>
      <c r="BA122" s="34" t="str">
        <f t="shared" si="113"/>
        <v/>
      </c>
      <c r="BB122" s="34" t="str">
        <f t="shared" si="114"/>
        <v/>
      </c>
      <c r="BC122" s="34" t="str">
        <f t="shared" si="115"/>
        <v/>
      </c>
      <c r="BD122" s="34" t="str">
        <f t="shared" si="117"/>
        <v/>
      </c>
      <c r="BE122" s="34" t="str">
        <f t="shared" si="118"/>
        <v/>
      </c>
      <c r="BF122" s="34" t="str">
        <f t="shared" si="119"/>
        <v/>
      </c>
      <c r="BG122" s="34" t="str">
        <f t="shared" si="120"/>
        <v/>
      </c>
      <c r="BH122" s="34" t="str">
        <f t="shared" si="121"/>
        <v/>
      </c>
      <c r="BI122" s="34" t="str">
        <f t="shared" si="122"/>
        <v/>
      </c>
      <c r="BJ122" s="34" t="str">
        <f t="shared" si="123"/>
        <v/>
      </c>
      <c r="BK122" s="34" t="str">
        <f t="shared" si="124"/>
        <v/>
      </c>
      <c r="BL122" s="34" t="str">
        <f t="shared" si="125"/>
        <v/>
      </c>
      <c r="BM122" s="34" t="str">
        <f t="shared" si="126"/>
        <v/>
      </c>
      <c r="BN122" s="36" t="e">
        <f t="shared" si="127"/>
        <v>#DIV/0!</v>
      </c>
      <c r="BO122" s="36" t="e">
        <f t="shared" si="128"/>
        <v>#DIV/0!</v>
      </c>
      <c r="BP122" s="37" t="str">
        <f t="shared" si="86"/>
        <v/>
      </c>
      <c r="BQ122" s="37" t="str">
        <f t="shared" si="87"/>
        <v/>
      </c>
      <c r="BR122" s="37" t="str">
        <f t="shared" si="88"/>
        <v/>
      </c>
      <c r="BS122" s="37" t="str">
        <f t="shared" si="89"/>
        <v/>
      </c>
      <c r="BT122" s="37" t="str">
        <f t="shared" si="90"/>
        <v/>
      </c>
      <c r="BU122" s="37" t="str">
        <f t="shared" si="91"/>
        <v/>
      </c>
      <c r="BV122" s="37" t="str">
        <f t="shared" si="92"/>
        <v/>
      </c>
      <c r="BW122" s="37" t="str">
        <f t="shared" si="93"/>
        <v/>
      </c>
      <c r="BX122" s="37" t="str">
        <f t="shared" si="94"/>
        <v/>
      </c>
      <c r="BY122" s="37" t="str">
        <f t="shared" si="95"/>
        <v/>
      </c>
      <c r="BZ122" s="37" t="str">
        <f t="shared" si="96"/>
        <v/>
      </c>
      <c r="CA122" s="37" t="str">
        <f t="shared" si="97"/>
        <v/>
      </c>
      <c r="CB122" s="37" t="str">
        <f t="shared" si="98"/>
        <v/>
      </c>
      <c r="CC122" s="37" t="str">
        <f t="shared" si="99"/>
        <v/>
      </c>
      <c r="CD122" s="37" t="str">
        <f t="shared" si="100"/>
        <v/>
      </c>
      <c r="CE122" s="37" t="str">
        <f t="shared" si="101"/>
        <v/>
      </c>
      <c r="CF122" s="37" t="str">
        <f t="shared" si="102"/>
        <v/>
      </c>
      <c r="CG122" s="37" t="str">
        <f t="shared" si="103"/>
        <v/>
      </c>
      <c r="CH122" s="37" t="str">
        <f t="shared" si="104"/>
        <v/>
      </c>
      <c r="CI122" s="37" t="str">
        <f t="shared" si="105"/>
        <v/>
      </c>
    </row>
    <row r="123" spans="1:87" ht="12.75">
      <c r="A123" s="16"/>
      <c r="B123" s="14" t="str">
        <f>'Gene Table'!D122</f>
        <v>MIMAT0000258</v>
      </c>
      <c r="C123" s="14" t="s">
        <v>101</v>
      </c>
      <c r="D123" s="15" t="str">
        <f>IF(SUM('Test Sample Data'!D$3:D$98)&gt;10,IF(AND(ISNUMBER('Test Sample Data'!D122),'Test Sample Data'!D122&lt;$B$1,'Test Sample Data'!D122&gt;0),'Test Sample Data'!D122,$B$1),"")</f>
        <v/>
      </c>
      <c r="E123" s="15" t="str">
        <f>IF(SUM('Test Sample Data'!E$3:E$98)&gt;10,IF(AND(ISNUMBER('Test Sample Data'!E122),'Test Sample Data'!E122&lt;$B$1,'Test Sample Data'!E122&gt;0),'Test Sample Data'!E122,$B$1),"")</f>
        <v/>
      </c>
      <c r="F123" s="15" t="str">
        <f>IF(SUM('Test Sample Data'!F$3:F$98)&gt;10,IF(AND(ISNUMBER('Test Sample Data'!F122),'Test Sample Data'!F122&lt;$B$1,'Test Sample Data'!F122&gt;0),'Test Sample Data'!F122,$B$1),"")</f>
        <v/>
      </c>
      <c r="G123" s="15" t="str">
        <f>IF(SUM('Test Sample Data'!G$3:G$98)&gt;10,IF(AND(ISNUMBER('Test Sample Data'!G122),'Test Sample Data'!G122&lt;$B$1,'Test Sample Data'!G122&gt;0),'Test Sample Data'!G122,$B$1),"")</f>
        <v/>
      </c>
      <c r="H123" s="15" t="str">
        <f>IF(SUM('Test Sample Data'!H$3:H$98)&gt;10,IF(AND(ISNUMBER('Test Sample Data'!H122),'Test Sample Data'!H122&lt;$B$1,'Test Sample Data'!H122&gt;0),'Test Sample Data'!H122,$B$1),"")</f>
        <v/>
      </c>
      <c r="I123" s="15" t="str">
        <f>IF(SUM('Test Sample Data'!I$3:I$98)&gt;10,IF(AND(ISNUMBER('Test Sample Data'!I122),'Test Sample Data'!I122&lt;$B$1,'Test Sample Data'!I122&gt;0),'Test Sample Data'!I122,$B$1),"")</f>
        <v/>
      </c>
      <c r="J123" s="15" t="str">
        <f>IF(SUM('Test Sample Data'!J$3:J$98)&gt;10,IF(AND(ISNUMBER('Test Sample Data'!J122),'Test Sample Data'!J122&lt;$B$1,'Test Sample Data'!J122&gt;0),'Test Sample Data'!J122,$B$1),"")</f>
        <v/>
      </c>
      <c r="K123" s="15" t="str">
        <f>IF(SUM('Test Sample Data'!K$3:K$98)&gt;10,IF(AND(ISNUMBER('Test Sample Data'!K122),'Test Sample Data'!K122&lt;$B$1,'Test Sample Data'!K122&gt;0),'Test Sample Data'!K122,$B$1),"")</f>
        <v/>
      </c>
      <c r="L123" s="15" t="str">
        <f>IF(SUM('Test Sample Data'!L$3:L$98)&gt;10,IF(AND(ISNUMBER('Test Sample Data'!L122),'Test Sample Data'!L122&lt;$B$1,'Test Sample Data'!L122&gt;0),'Test Sample Data'!L122,$B$1),"")</f>
        <v/>
      </c>
      <c r="M123" s="15" t="str">
        <f>IF(SUM('Test Sample Data'!M$3:M$98)&gt;10,IF(AND(ISNUMBER('Test Sample Data'!M122),'Test Sample Data'!M122&lt;$B$1,'Test Sample Data'!M122&gt;0),'Test Sample Data'!M122,$B$1),"")</f>
        <v/>
      </c>
      <c r="N123" s="15" t="str">
        <f>'Gene Table'!D122</f>
        <v>MIMAT0000258</v>
      </c>
      <c r="O123" s="14" t="s">
        <v>101</v>
      </c>
      <c r="P123" s="15" t="str">
        <f>IF(SUM('Control Sample Data'!D$3:D$98)&gt;10,IF(AND(ISNUMBER('Control Sample Data'!D122),'Control Sample Data'!D122&lt;$B$1,'Control Sample Data'!D122&gt;0),'Control Sample Data'!D122,$B$1),"")</f>
        <v/>
      </c>
      <c r="Q123" s="15" t="str">
        <f>IF(SUM('Control Sample Data'!E$3:E$98)&gt;10,IF(AND(ISNUMBER('Control Sample Data'!E122),'Control Sample Data'!E122&lt;$B$1,'Control Sample Data'!E122&gt;0),'Control Sample Data'!E122,$B$1),"")</f>
        <v/>
      </c>
      <c r="R123" s="15" t="str">
        <f>IF(SUM('Control Sample Data'!F$3:F$98)&gt;10,IF(AND(ISNUMBER('Control Sample Data'!F122),'Control Sample Data'!F122&lt;$B$1,'Control Sample Data'!F122&gt;0),'Control Sample Data'!F122,$B$1),"")</f>
        <v/>
      </c>
      <c r="S123" s="15" t="str">
        <f>IF(SUM('Control Sample Data'!G$3:G$98)&gt;10,IF(AND(ISNUMBER('Control Sample Data'!G122),'Control Sample Data'!G122&lt;$B$1,'Control Sample Data'!G122&gt;0),'Control Sample Data'!G122,$B$1),"")</f>
        <v/>
      </c>
      <c r="T123" s="15" t="str">
        <f>IF(SUM('Control Sample Data'!H$3:H$98)&gt;10,IF(AND(ISNUMBER('Control Sample Data'!H122),'Control Sample Data'!H122&lt;$B$1,'Control Sample Data'!H122&gt;0),'Control Sample Data'!H122,$B$1),"")</f>
        <v/>
      </c>
      <c r="U123" s="15" t="str">
        <f>IF(SUM('Control Sample Data'!I$3:I$98)&gt;10,IF(AND(ISNUMBER('Control Sample Data'!I122),'Control Sample Data'!I122&lt;$B$1,'Control Sample Data'!I122&gt;0),'Control Sample Data'!I122,$B$1),"")</f>
        <v/>
      </c>
      <c r="V123" s="15" t="str">
        <f>IF(SUM('Control Sample Data'!J$3:J$98)&gt;10,IF(AND(ISNUMBER('Control Sample Data'!J122),'Control Sample Data'!J122&lt;$B$1,'Control Sample Data'!J122&gt;0),'Control Sample Data'!J122,$B$1),"")</f>
        <v/>
      </c>
      <c r="W123" s="15" t="str">
        <f>IF(SUM('Control Sample Data'!K$3:K$98)&gt;10,IF(AND(ISNUMBER('Control Sample Data'!K122),'Control Sample Data'!K122&lt;$B$1,'Control Sample Data'!K122&gt;0),'Control Sample Data'!K122,$B$1),"")</f>
        <v/>
      </c>
      <c r="X123" s="15" t="str">
        <f>IF(SUM('Control Sample Data'!L$3:L$98)&gt;10,IF(AND(ISNUMBER('Control Sample Data'!L122),'Control Sample Data'!L122&lt;$B$1,'Control Sample Data'!L122&gt;0),'Control Sample Data'!L122,$B$1),"")</f>
        <v/>
      </c>
      <c r="Y123" s="15" t="str">
        <f>IF(SUM('Control Sample Data'!M$3:M$98)&gt;10,IF(AND(ISNUMBER('Control Sample Data'!M122),'Control Sample Data'!M122&lt;$B$1,'Control Sample Data'!M122&gt;0),'Control Sample Data'!M122,$B$1),"")</f>
        <v/>
      </c>
      <c r="AT123" s="34" t="str">
        <f t="shared" si="106"/>
        <v/>
      </c>
      <c r="AU123" s="34" t="str">
        <f t="shared" si="107"/>
        <v/>
      </c>
      <c r="AV123" s="34" t="str">
        <f t="shared" si="108"/>
        <v/>
      </c>
      <c r="AW123" s="34" t="str">
        <f t="shared" si="109"/>
        <v/>
      </c>
      <c r="AX123" s="34" t="str">
        <f t="shared" si="110"/>
        <v/>
      </c>
      <c r="AY123" s="34" t="str">
        <f t="shared" si="111"/>
        <v/>
      </c>
      <c r="AZ123" s="34" t="str">
        <f t="shared" si="112"/>
        <v/>
      </c>
      <c r="BA123" s="34" t="str">
        <f t="shared" si="113"/>
        <v/>
      </c>
      <c r="BB123" s="34" t="str">
        <f t="shared" si="114"/>
        <v/>
      </c>
      <c r="BC123" s="34" t="str">
        <f t="shared" si="115"/>
        <v/>
      </c>
      <c r="BD123" s="34" t="str">
        <f t="shared" si="117"/>
        <v/>
      </c>
      <c r="BE123" s="34" t="str">
        <f t="shared" si="118"/>
        <v/>
      </c>
      <c r="BF123" s="34" t="str">
        <f t="shared" si="119"/>
        <v/>
      </c>
      <c r="BG123" s="34" t="str">
        <f t="shared" si="120"/>
        <v/>
      </c>
      <c r="BH123" s="34" t="str">
        <f t="shared" si="121"/>
        <v/>
      </c>
      <c r="BI123" s="34" t="str">
        <f t="shared" si="122"/>
        <v/>
      </c>
      <c r="BJ123" s="34" t="str">
        <f t="shared" si="123"/>
        <v/>
      </c>
      <c r="BK123" s="34" t="str">
        <f t="shared" si="124"/>
        <v/>
      </c>
      <c r="BL123" s="34" t="str">
        <f t="shared" si="125"/>
        <v/>
      </c>
      <c r="BM123" s="34" t="str">
        <f t="shared" si="126"/>
        <v/>
      </c>
      <c r="BN123" s="36" t="e">
        <f t="shared" si="127"/>
        <v>#DIV/0!</v>
      </c>
      <c r="BO123" s="36" t="e">
        <f t="shared" si="128"/>
        <v>#DIV/0!</v>
      </c>
      <c r="BP123" s="37" t="str">
        <f t="shared" si="86"/>
        <v/>
      </c>
      <c r="BQ123" s="37" t="str">
        <f t="shared" si="87"/>
        <v/>
      </c>
      <c r="BR123" s="37" t="str">
        <f t="shared" si="88"/>
        <v/>
      </c>
      <c r="BS123" s="37" t="str">
        <f t="shared" si="89"/>
        <v/>
      </c>
      <c r="BT123" s="37" t="str">
        <f t="shared" si="90"/>
        <v/>
      </c>
      <c r="BU123" s="37" t="str">
        <f t="shared" si="91"/>
        <v/>
      </c>
      <c r="BV123" s="37" t="str">
        <f t="shared" si="92"/>
        <v/>
      </c>
      <c r="BW123" s="37" t="str">
        <f t="shared" si="93"/>
        <v/>
      </c>
      <c r="BX123" s="37" t="str">
        <f t="shared" si="94"/>
        <v/>
      </c>
      <c r="BY123" s="37" t="str">
        <f t="shared" si="95"/>
        <v/>
      </c>
      <c r="BZ123" s="37" t="str">
        <f t="shared" si="96"/>
        <v/>
      </c>
      <c r="CA123" s="37" t="str">
        <f t="shared" si="97"/>
        <v/>
      </c>
      <c r="CB123" s="37" t="str">
        <f t="shared" si="98"/>
        <v/>
      </c>
      <c r="CC123" s="37" t="str">
        <f t="shared" si="99"/>
        <v/>
      </c>
      <c r="CD123" s="37" t="str">
        <f t="shared" si="100"/>
        <v/>
      </c>
      <c r="CE123" s="37" t="str">
        <f t="shared" si="101"/>
        <v/>
      </c>
      <c r="CF123" s="37" t="str">
        <f t="shared" si="102"/>
        <v/>
      </c>
      <c r="CG123" s="37" t="str">
        <f t="shared" si="103"/>
        <v/>
      </c>
      <c r="CH123" s="37" t="str">
        <f t="shared" si="104"/>
        <v/>
      </c>
      <c r="CI123" s="37" t="str">
        <f t="shared" si="105"/>
        <v/>
      </c>
    </row>
    <row r="124" spans="1:87" ht="12.75">
      <c r="A124" s="16"/>
      <c r="B124" s="14" t="str">
        <f>'Gene Table'!D123</f>
        <v>MIMAT0000070</v>
      </c>
      <c r="C124" s="14" t="s">
        <v>105</v>
      </c>
      <c r="D124" s="15" t="str">
        <f>IF(SUM('Test Sample Data'!D$3:D$98)&gt;10,IF(AND(ISNUMBER('Test Sample Data'!D123),'Test Sample Data'!D123&lt;$B$1,'Test Sample Data'!D123&gt;0),'Test Sample Data'!D123,$B$1),"")</f>
        <v/>
      </c>
      <c r="E124" s="15" t="str">
        <f>IF(SUM('Test Sample Data'!E$3:E$98)&gt;10,IF(AND(ISNUMBER('Test Sample Data'!E123),'Test Sample Data'!E123&lt;$B$1,'Test Sample Data'!E123&gt;0),'Test Sample Data'!E123,$B$1),"")</f>
        <v/>
      </c>
      <c r="F124" s="15" t="str">
        <f>IF(SUM('Test Sample Data'!F$3:F$98)&gt;10,IF(AND(ISNUMBER('Test Sample Data'!F123),'Test Sample Data'!F123&lt;$B$1,'Test Sample Data'!F123&gt;0),'Test Sample Data'!F123,$B$1),"")</f>
        <v/>
      </c>
      <c r="G124" s="15" t="str">
        <f>IF(SUM('Test Sample Data'!G$3:G$98)&gt;10,IF(AND(ISNUMBER('Test Sample Data'!G123),'Test Sample Data'!G123&lt;$B$1,'Test Sample Data'!G123&gt;0),'Test Sample Data'!G123,$B$1),"")</f>
        <v/>
      </c>
      <c r="H124" s="15" t="str">
        <f>IF(SUM('Test Sample Data'!H$3:H$98)&gt;10,IF(AND(ISNUMBER('Test Sample Data'!H123),'Test Sample Data'!H123&lt;$B$1,'Test Sample Data'!H123&gt;0),'Test Sample Data'!H123,$B$1),"")</f>
        <v/>
      </c>
      <c r="I124" s="15" t="str">
        <f>IF(SUM('Test Sample Data'!I$3:I$98)&gt;10,IF(AND(ISNUMBER('Test Sample Data'!I123),'Test Sample Data'!I123&lt;$B$1,'Test Sample Data'!I123&gt;0),'Test Sample Data'!I123,$B$1),"")</f>
        <v/>
      </c>
      <c r="J124" s="15" t="str">
        <f>IF(SUM('Test Sample Data'!J$3:J$98)&gt;10,IF(AND(ISNUMBER('Test Sample Data'!J123),'Test Sample Data'!J123&lt;$B$1,'Test Sample Data'!J123&gt;0),'Test Sample Data'!J123,$B$1),"")</f>
        <v/>
      </c>
      <c r="K124" s="15" t="str">
        <f>IF(SUM('Test Sample Data'!K$3:K$98)&gt;10,IF(AND(ISNUMBER('Test Sample Data'!K123),'Test Sample Data'!K123&lt;$B$1,'Test Sample Data'!K123&gt;0),'Test Sample Data'!K123,$B$1),"")</f>
        <v/>
      </c>
      <c r="L124" s="15" t="str">
        <f>IF(SUM('Test Sample Data'!L$3:L$98)&gt;10,IF(AND(ISNUMBER('Test Sample Data'!L123),'Test Sample Data'!L123&lt;$B$1,'Test Sample Data'!L123&gt;0),'Test Sample Data'!L123,$B$1),"")</f>
        <v/>
      </c>
      <c r="M124" s="15" t="str">
        <f>IF(SUM('Test Sample Data'!M$3:M$98)&gt;10,IF(AND(ISNUMBER('Test Sample Data'!M123),'Test Sample Data'!M123&lt;$B$1,'Test Sample Data'!M123&gt;0),'Test Sample Data'!M123,$B$1),"")</f>
        <v/>
      </c>
      <c r="N124" s="15" t="str">
        <f>'Gene Table'!D123</f>
        <v>MIMAT0000070</v>
      </c>
      <c r="O124" s="14" t="s">
        <v>105</v>
      </c>
      <c r="P124" s="15" t="str">
        <f>IF(SUM('Control Sample Data'!D$3:D$98)&gt;10,IF(AND(ISNUMBER('Control Sample Data'!D123),'Control Sample Data'!D123&lt;$B$1,'Control Sample Data'!D123&gt;0),'Control Sample Data'!D123,$B$1),"")</f>
        <v/>
      </c>
      <c r="Q124" s="15" t="str">
        <f>IF(SUM('Control Sample Data'!E$3:E$98)&gt;10,IF(AND(ISNUMBER('Control Sample Data'!E123),'Control Sample Data'!E123&lt;$B$1,'Control Sample Data'!E123&gt;0),'Control Sample Data'!E123,$B$1),"")</f>
        <v/>
      </c>
      <c r="R124" s="15" t="str">
        <f>IF(SUM('Control Sample Data'!F$3:F$98)&gt;10,IF(AND(ISNUMBER('Control Sample Data'!F123),'Control Sample Data'!F123&lt;$B$1,'Control Sample Data'!F123&gt;0),'Control Sample Data'!F123,$B$1),"")</f>
        <v/>
      </c>
      <c r="S124" s="15" t="str">
        <f>IF(SUM('Control Sample Data'!G$3:G$98)&gt;10,IF(AND(ISNUMBER('Control Sample Data'!G123),'Control Sample Data'!G123&lt;$B$1,'Control Sample Data'!G123&gt;0),'Control Sample Data'!G123,$B$1),"")</f>
        <v/>
      </c>
      <c r="T124" s="15" t="str">
        <f>IF(SUM('Control Sample Data'!H$3:H$98)&gt;10,IF(AND(ISNUMBER('Control Sample Data'!H123),'Control Sample Data'!H123&lt;$B$1,'Control Sample Data'!H123&gt;0),'Control Sample Data'!H123,$B$1),"")</f>
        <v/>
      </c>
      <c r="U124" s="15" t="str">
        <f>IF(SUM('Control Sample Data'!I$3:I$98)&gt;10,IF(AND(ISNUMBER('Control Sample Data'!I123),'Control Sample Data'!I123&lt;$B$1,'Control Sample Data'!I123&gt;0),'Control Sample Data'!I123,$B$1),"")</f>
        <v/>
      </c>
      <c r="V124" s="15" t="str">
        <f>IF(SUM('Control Sample Data'!J$3:J$98)&gt;10,IF(AND(ISNUMBER('Control Sample Data'!J123),'Control Sample Data'!J123&lt;$B$1,'Control Sample Data'!J123&gt;0),'Control Sample Data'!J123,$B$1),"")</f>
        <v/>
      </c>
      <c r="W124" s="15" t="str">
        <f>IF(SUM('Control Sample Data'!K$3:K$98)&gt;10,IF(AND(ISNUMBER('Control Sample Data'!K123),'Control Sample Data'!K123&lt;$B$1,'Control Sample Data'!K123&gt;0),'Control Sample Data'!K123,$B$1),"")</f>
        <v/>
      </c>
      <c r="X124" s="15" t="str">
        <f>IF(SUM('Control Sample Data'!L$3:L$98)&gt;10,IF(AND(ISNUMBER('Control Sample Data'!L123),'Control Sample Data'!L123&lt;$B$1,'Control Sample Data'!L123&gt;0),'Control Sample Data'!L123,$B$1),"")</f>
        <v/>
      </c>
      <c r="Y124" s="15" t="str">
        <f>IF(SUM('Control Sample Data'!M$3:M$98)&gt;10,IF(AND(ISNUMBER('Control Sample Data'!M123),'Control Sample Data'!M123&lt;$B$1,'Control Sample Data'!M123&gt;0),'Control Sample Data'!M123,$B$1),"")</f>
        <v/>
      </c>
      <c r="AT124" s="34" t="str">
        <f t="shared" si="106"/>
        <v/>
      </c>
      <c r="AU124" s="34" t="str">
        <f t="shared" si="107"/>
        <v/>
      </c>
      <c r="AV124" s="34" t="str">
        <f t="shared" si="108"/>
        <v/>
      </c>
      <c r="AW124" s="34" t="str">
        <f t="shared" si="109"/>
        <v/>
      </c>
      <c r="AX124" s="34" t="str">
        <f t="shared" si="110"/>
        <v/>
      </c>
      <c r="AY124" s="34" t="str">
        <f t="shared" si="111"/>
        <v/>
      </c>
      <c r="AZ124" s="34" t="str">
        <f t="shared" si="112"/>
        <v/>
      </c>
      <c r="BA124" s="34" t="str">
        <f t="shared" si="113"/>
        <v/>
      </c>
      <c r="BB124" s="34" t="str">
        <f t="shared" si="114"/>
        <v/>
      </c>
      <c r="BC124" s="34" t="str">
        <f t="shared" si="115"/>
        <v/>
      </c>
      <c r="BD124" s="34" t="str">
        <f t="shared" si="117"/>
        <v/>
      </c>
      <c r="BE124" s="34" t="str">
        <f t="shared" si="118"/>
        <v/>
      </c>
      <c r="BF124" s="34" t="str">
        <f t="shared" si="119"/>
        <v/>
      </c>
      <c r="BG124" s="34" t="str">
        <f t="shared" si="120"/>
        <v/>
      </c>
      <c r="BH124" s="34" t="str">
        <f t="shared" si="121"/>
        <v/>
      </c>
      <c r="BI124" s="34" t="str">
        <f t="shared" si="122"/>
        <v/>
      </c>
      <c r="BJ124" s="34" t="str">
        <f t="shared" si="123"/>
        <v/>
      </c>
      <c r="BK124" s="34" t="str">
        <f t="shared" si="124"/>
        <v/>
      </c>
      <c r="BL124" s="34" t="str">
        <f t="shared" si="125"/>
        <v/>
      </c>
      <c r="BM124" s="34" t="str">
        <f t="shared" si="126"/>
        <v/>
      </c>
      <c r="BN124" s="36" t="e">
        <f t="shared" si="127"/>
        <v>#DIV/0!</v>
      </c>
      <c r="BO124" s="36" t="e">
        <f t="shared" si="128"/>
        <v>#DIV/0!</v>
      </c>
      <c r="BP124" s="37" t="str">
        <f t="shared" si="86"/>
        <v/>
      </c>
      <c r="BQ124" s="37" t="str">
        <f t="shared" si="87"/>
        <v/>
      </c>
      <c r="BR124" s="37" t="str">
        <f t="shared" si="88"/>
        <v/>
      </c>
      <c r="BS124" s="37" t="str">
        <f t="shared" si="89"/>
        <v/>
      </c>
      <c r="BT124" s="37" t="str">
        <f t="shared" si="90"/>
        <v/>
      </c>
      <c r="BU124" s="37" t="str">
        <f t="shared" si="91"/>
        <v/>
      </c>
      <c r="BV124" s="37" t="str">
        <f t="shared" si="92"/>
        <v/>
      </c>
      <c r="BW124" s="37" t="str">
        <f t="shared" si="93"/>
        <v/>
      </c>
      <c r="BX124" s="37" t="str">
        <f t="shared" si="94"/>
        <v/>
      </c>
      <c r="BY124" s="37" t="str">
        <f t="shared" si="95"/>
        <v/>
      </c>
      <c r="BZ124" s="37" t="str">
        <f t="shared" si="96"/>
        <v/>
      </c>
      <c r="CA124" s="37" t="str">
        <f t="shared" si="97"/>
        <v/>
      </c>
      <c r="CB124" s="37" t="str">
        <f t="shared" si="98"/>
        <v/>
      </c>
      <c r="CC124" s="37" t="str">
        <f t="shared" si="99"/>
        <v/>
      </c>
      <c r="CD124" s="37" t="str">
        <f t="shared" si="100"/>
        <v/>
      </c>
      <c r="CE124" s="37" t="str">
        <f t="shared" si="101"/>
        <v/>
      </c>
      <c r="CF124" s="37" t="str">
        <f t="shared" si="102"/>
        <v/>
      </c>
      <c r="CG124" s="37" t="str">
        <f t="shared" si="103"/>
        <v/>
      </c>
      <c r="CH124" s="37" t="str">
        <f t="shared" si="104"/>
        <v/>
      </c>
      <c r="CI124" s="37" t="str">
        <f t="shared" si="105"/>
        <v/>
      </c>
    </row>
    <row r="125" spans="1:87" ht="12.75">
      <c r="A125" s="16"/>
      <c r="B125" s="14" t="str">
        <f>'Gene Table'!D124</f>
        <v>MIMAT0000086</v>
      </c>
      <c r="C125" s="14" t="s">
        <v>109</v>
      </c>
      <c r="D125" s="15" t="str">
        <f>IF(SUM('Test Sample Data'!D$3:D$98)&gt;10,IF(AND(ISNUMBER('Test Sample Data'!D124),'Test Sample Data'!D124&lt;$B$1,'Test Sample Data'!D124&gt;0),'Test Sample Data'!D124,$B$1),"")</f>
        <v/>
      </c>
      <c r="E125" s="15" t="str">
        <f>IF(SUM('Test Sample Data'!E$3:E$98)&gt;10,IF(AND(ISNUMBER('Test Sample Data'!E124),'Test Sample Data'!E124&lt;$B$1,'Test Sample Data'!E124&gt;0),'Test Sample Data'!E124,$B$1),"")</f>
        <v/>
      </c>
      <c r="F125" s="15" t="str">
        <f>IF(SUM('Test Sample Data'!F$3:F$98)&gt;10,IF(AND(ISNUMBER('Test Sample Data'!F124),'Test Sample Data'!F124&lt;$B$1,'Test Sample Data'!F124&gt;0),'Test Sample Data'!F124,$B$1),"")</f>
        <v/>
      </c>
      <c r="G125" s="15" t="str">
        <f>IF(SUM('Test Sample Data'!G$3:G$98)&gt;10,IF(AND(ISNUMBER('Test Sample Data'!G124),'Test Sample Data'!G124&lt;$B$1,'Test Sample Data'!G124&gt;0),'Test Sample Data'!G124,$B$1),"")</f>
        <v/>
      </c>
      <c r="H125" s="15" t="str">
        <f>IF(SUM('Test Sample Data'!H$3:H$98)&gt;10,IF(AND(ISNUMBER('Test Sample Data'!H124),'Test Sample Data'!H124&lt;$B$1,'Test Sample Data'!H124&gt;0),'Test Sample Data'!H124,$B$1),"")</f>
        <v/>
      </c>
      <c r="I125" s="15" t="str">
        <f>IF(SUM('Test Sample Data'!I$3:I$98)&gt;10,IF(AND(ISNUMBER('Test Sample Data'!I124),'Test Sample Data'!I124&lt;$B$1,'Test Sample Data'!I124&gt;0),'Test Sample Data'!I124,$B$1),"")</f>
        <v/>
      </c>
      <c r="J125" s="15" t="str">
        <f>IF(SUM('Test Sample Data'!J$3:J$98)&gt;10,IF(AND(ISNUMBER('Test Sample Data'!J124),'Test Sample Data'!J124&lt;$B$1,'Test Sample Data'!J124&gt;0),'Test Sample Data'!J124,$B$1),"")</f>
        <v/>
      </c>
      <c r="K125" s="15" t="str">
        <f>IF(SUM('Test Sample Data'!K$3:K$98)&gt;10,IF(AND(ISNUMBER('Test Sample Data'!K124),'Test Sample Data'!K124&lt;$B$1,'Test Sample Data'!K124&gt;0),'Test Sample Data'!K124,$B$1),"")</f>
        <v/>
      </c>
      <c r="L125" s="15" t="str">
        <f>IF(SUM('Test Sample Data'!L$3:L$98)&gt;10,IF(AND(ISNUMBER('Test Sample Data'!L124),'Test Sample Data'!L124&lt;$B$1,'Test Sample Data'!L124&gt;0),'Test Sample Data'!L124,$B$1),"")</f>
        <v/>
      </c>
      <c r="M125" s="15" t="str">
        <f>IF(SUM('Test Sample Data'!M$3:M$98)&gt;10,IF(AND(ISNUMBER('Test Sample Data'!M124),'Test Sample Data'!M124&lt;$B$1,'Test Sample Data'!M124&gt;0),'Test Sample Data'!M124,$B$1),"")</f>
        <v/>
      </c>
      <c r="N125" s="15" t="str">
        <f>'Gene Table'!D124</f>
        <v>MIMAT0000086</v>
      </c>
      <c r="O125" s="14" t="s">
        <v>109</v>
      </c>
      <c r="P125" s="15" t="str">
        <f>IF(SUM('Control Sample Data'!D$3:D$98)&gt;10,IF(AND(ISNUMBER('Control Sample Data'!D124),'Control Sample Data'!D124&lt;$B$1,'Control Sample Data'!D124&gt;0),'Control Sample Data'!D124,$B$1),"")</f>
        <v/>
      </c>
      <c r="Q125" s="15" t="str">
        <f>IF(SUM('Control Sample Data'!E$3:E$98)&gt;10,IF(AND(ISNUMBER('Control Sample Data'!E124),'Control Sample Data'!E124&lt;$B$1,'Control Sample Data'!E124&gt;0),'Control Sample Data'!E124,$B$1),"")</f>
        <v/>
      </c>
      <c r="R125" s="15" t="str">
        <f>IF(SUM('Control Sample Data'!F$3:F$98)&gt;10,IF(AND(ISNUMBER('Control Sample Data'!F124),'Control Sample Data'!F124&lt;$B$1,'Control Sample Data'!F124&gt;0),'Control Sample Data'!F124,$B$1),"")</f>
        <v/>
      </c>
      <c r="S125" s="15" t="str">
        <f>IF(SUM('Control Sample Data'!G$3:G$98)&gt;10,IF(AND(ISNUMBER('Control Sample Data'!G124),'Control Sample Data'!G124&lt;$B$1,'Control Sample Data'!G124&gt;0),'Control Sample Data'!G124,$B$1),"")</f>
        <v/>
      </c>
      <c r="T125" s="15" t="str">
        <f>IF(SUM('Control Sample Data'!H$3:H$98)&gt;10,IF(AND(ISNUMBER('Control Sample Data'!H124),'Control Sample Data'!H124&lt;$B$1,'Control Sample Data'!H124&gt;0),'Control Sample Data'!H124,$B$1),"")</f>
        <v/>
      </c>
      <c r="U125" s="15" t="str">
        <f>IF(SUM('Control Sample Data'!I$3:I$98)&gt;10,IF(AND(ISNUMBER('Control Sample Data'!I124),'Control Sample Data'!I124&lt;$B$1,'Control Sample Data'!I124&gt;0),'Control Sample Data'!I124,$B$1),"")</f>
        <v/>
      </c>
      <c r="V125" s="15" t="str">
        <f>IF(SUM('Control Sample Data'!J$3:J$98)&gt;10,IF(AND(ISNUMBER('Control Sample Data'!J124),'Control Sample Data'!J124&lt;$B$1,'Control Sample Data'!J124&gt;0),'Control Sample Data'!J124,$B$1),"")</f>
        <v/>
      </c>
      <c r="W125" s="15" t="str">
        <f>IF(SUM('Control Sample Data'!K$3:K$98)&gt;10,IF(AND(ISNUMBER('Control Sample Data'!K124),'Control Sample Data'!K124&lt;$B$1,'Control Sample Data'!K124&gt;0),'Control Sample Data'!K124,$B$1),"")</f>
        <v/>
      </c>
      <c r="X125" s="15" t="str">
        <f>IF(SUM('Control Sample Data'!L$3:L$98)&gt;10,IF(AND(ISNUMBER('Control Sample Data'!L124),'Control Sample Data'!L124&lt;$B$1,'Control Sample Data'!L124&gt;0),'Control Sample Data'!L124,$B$1),"")</f>
        <v/>
      </c>
      <c r="Y125" s="15" t="str">
        <f>IF(SUM('Control Sample Data'!M$3:M$98)&gt;10,IF(AND(ISNUMBER('Control Sample Data'!M124),'Control Sample Data'!M124&lt;$B$1,'Control Sample Data'!M124&gt;0),'Control Sample Data'!M124,$B$1),"")</f>
        <v/>
      </c>
      <c r="AT125" s="34" t="str">
        <f t="shared" si="106"/>
        <v/>
      </c>
      <c r="AU125" s="34" t="str">
        <f t="shared" si="107"/>
        <v/>
      </c>
      <c r="AV125" s="34" t="str">
        <f t="shared" si="108"/>
        <v/>
      </c>
      <c r="AW125" s="34" t="str">
        <f t="shared" si="109"/>
        <v/>
      </c>
      <c r="AX125" s="34" t="str">
        <f t="shared" si="110"/>
        <v/>
      </c>
      <c r="AY125" s="34" t="str">
        <f t="shared" si="111"/>
        <v/>
      </c>
      <c r="AZ125" s="34" t="str">
        <f t="shared" si="112"/>
        <v/>
      </c>
      <c r="BA125" s="34" t="str">
        <f t="shared" si="113"/>
        <v/>
      </c>
      <c r="BB125" s="34" t="str">
        <f t="shared" si="114"/>
        <v/>
      </c>
      <c r="BC125" s="34" t="str">
        <f t="shared" si="115"/>
        <v/>
      </c>
      <c r="BD125" s="34" t="str">
        <f t="shared" si="117"/>
        <v/>
      </c>
      <c r="BE125" s="34" t="str">
        <f t="shared" si="118"/>
        <v/>
      </c>
      <c r="BF125" s="34" t="str">
        <f t="shared" si="119"/>
        <v/>
      </c>
      <c r="BG125" s="34" t="str">
        <f t="shared" si="120"/>
        <v/>
      </c>
      <c r="BH125" s="34" t="str">
        <f t="shared" si="121"/>
        <v/>
      </c>
      <c r="BI125" s="34" t="str">
        <f t="shared" si="122"/>
        <v/>
      </c>
      <c r="BJ125" s="34" t="str">
        <f t="shared" si="123"/>
        <v/>
      </c>
      <c r="BK125" s="34" t="str">
        <f t="shared" si="124"/>
        <v/>
      </c>
      <c r="BL125" s="34" t="str">
        <f t="shared" si="125"/>
        <v/>
      </c>
      <c r="BM125" s="34" t="str">
        <f t="shared" si="126"/>
        <v/>
      </c>
      <c r="BN125" s="36" t="e">
        <f t="shared" si="127"/>
        <v>#DIV/0!</v>
      </c>
      <c r="BO125" s="36" t="e">
        <f t="shared" si="128"/>
        <v>#DIV/0!</v>
      </c>
      <c r="BP125" s="37" t="str">
        <f t="shared" si="86"/>
        <v/>
      </c>
      <c r="BQ125" s="37" t="str">
        <f t="shared" si="87"/>
        <v/>
      </c>
      <c r="BR125" s="37" t="str">
        <f t="shared" si="88"/>
        <v/>
      </c>
      <c r="BS125" s="37" t="str">
        <f t="shared" si="89"/>
        <v/>
      </c>
      <c r="BT125" s="37" t="str">
        <f t="shared" si="90"/>
        <v/>
      </c>
      <c r="BU125" s="37" t="str">
        <f t="shared" si="91"/>
        <v/>
      </c>
      <c r="BV125" s="37" t="str">
        <f t="shared" si="92"/>
        <v/>
      </c>
      <c r="BW125" s="37" t="str">
        <f t="shared" si="93"/>
        <v/>
      </c>
      <c r="BX125" s="37" t="str">
        <f t="shared" si="94"/>
        <v/>
      </c>
      <c r="BY125" s="37" t="str">
        <f t="shared" si="95"/>
        <v/>
      </c>
      <c r="BZ125" s="37" t="str">
        <f t="shared" si="96"/>
        <v/>
      </c>
      <c r="CA125" s="37" t="str">
        <f t="shared" si="97"/>
        <v/>
      </c>
      <c r="CB125" s="37" t="str">
        <f t="shared" si="98"/>
        <v/>
      </c>
      <c r="CC125" s="37" t="str">
        <f t="shared" si="99"/>
        <v/>
      </c>
      <c r="CD125" s="37" t="str">
        <f t="shared" si="100"/>
        <v/>
      </c>
      <c r="CE125" s="37" t="str">
        <f t="shared" si="101"/>
        <v/>
      </c>
      <c r="CF125" s="37" t="str">
        <f t="shared" si="102"/>
        <v/>
      </c>
      <c r="CG125" s="37" t="str">
        <f t="shared" si="103"/>
        <v/>
      </c>
      <c r="CH125" s="37" t="str">
        <f t="shared" si="104"/>
        <v/>
      </c>
      <c r="CI125" s="37" t="str">
        <f t="shared" si="105"/>
        <v/>
      </c>
    </row>
    <row r="126" spans="1:87" ht="12.75">
      <c r="A126" s="16"/>
      <c r="B126" s="14" t="str">
        <f>'Gene Table'!D125</f>
        <v>MIMAT0000681</v>
      </c>
      <c r="C126" s="14" t="s">
        <v>113</v>
      </c>
      <c r="D126" s="15" t="str">
        <f>IF(SUM('Test Sample Data'!D$3:D$98)&gt;10,IF(AND(ISNUMBER('Test Sample Data'!D125),'Test Sample Data'!D125&lt;$B$1,'Test Sample Data'!D125&gt;0),'Test Sample Data'!D125,$B$1),"")</f>
        <v/>
      </c>
      <c r="E126" s="15" t="str">
        <f>IF(SUM('Test Sample Data'!E$3:E$98)&gt;10,IF(AND(ISNUMBER('Test Sample Data'!E125),'Test Sample Data'!E125&lt;$B$1,'Test Sample Data'!E125&gt;0),'Test Sample Data'!E125,$B$1),"")</f>
        <v/>
      </c>
      <c r="F126" s="15" t="str">
        <f>IF(SUM('Test Sample Data'!F$3:F$98)&gt;10,IF(AND(ISNUMBER('Test Sample Data'!F125),'Test Sample Data'!F125&lt;$B$1,'Test Sample Data'!F125&gt;0),'Test Sample Data'!F125,$B$1),"")</f>
        <v/>
      </c>
      <c r="G126" s="15" t="str">
        <f>IF(SUM('Test Sample Data'!G$3:G$98)&gt;10,IF(AND(ISNUMBER('Test Sample Data'!G125),'Test Sample Data'!G125&lt;$B$1,'Test Sample Data'!G125&gt;0),'Test Sample Data'!G125,$B$1),"")</f>
        <v/>
      </c>
      <c r="H126" s="15" t="str">
        <f>IF(SUM('Test Sample Data'!H$3:H$98)&gt;10,IF(AND(ISNUMBER('Test Sample Data'!H125),'Test Sample Data'!H125&lt;$B$1,'Test Sample Data'!H125&gt;0),'Test Sample Data'!H125,$B$1),"")</f>
        <v/>
      </c>
      <c r="I126" s="15" t="str">
        <f>IF(SUM('Test Sample Data'!I$3:I$98)&gt;10,IF(AND(ISNUMBER('Test Sample Data'!I125),'Test Sample Data'!I125&lt;$B$1,'Test Sample Data'!I125&gt;0),'Test Sample Data'!I125,$B$1),"")</f>
        <v/>
      </c>
      <c r="J126" s="15" t="str">
        <f>IF(SUM('Test Sample Data'!J$3:J$98)&gt;10,IF(AND(ISNUMBER('Test Sample Data'!J125),'Test Sample Data'!J125&lt;$B$1,'Test Sample Data'!J125&gt;0),'Test Sample Data'!J125,$B$1),"")</f>
        <v/>
      </c>
      <c r="K126" s="15" t="str">
        <f>IF(SUM('Test Sample Data'!K$3:K$98)&gt;10,IF(AND(ISNUMBER('Test Sample Data'!K125),'Test Sample Data'!K125&lt;$B$1,'Test Sample Data'!K125&gt;0),'Test Sample Data'!K125,$B$1),"")</f>
        <v/>
      </c>
      <c r="L126" s="15" t="str">
        <f>IF(SUM('Test Sample Data'!L$3:L$98)&gt;10,IF(AND(ISNUMBER('Test Sample Data'!L125),'Test Sample Data'!L125&lt;$B$1,'Test Sample Data'!L125&gt;0),'Test Sample Data'!L125,$B$1),"")</f>
        <v/>
      </c>
      <c r="M126" s="15" t="str">
        <f>IF(SUM('Test Sample Data'!M$3:M$98)&gt;10,IF(AND(ISNUMBER('Test Sample Data'!M125),'Test Sample Data'!M125&lt;$B$1,'Test Sample Data'!M125&gt;0),'Test Sample Data'!M125,$B$1),"")</f>
        <v/>
      </c>
      <c r="N126" s="15" t="str">
        <f>'Gene Table'!D125</f>
        <v>MIMAT0000681</v>
      </c>
      <c r="O126" s="14" t="s">
        <v>113</v>
      </c>
      <c r="P126" s="15" t="str">
        <f>IF(SUM('Control Sample Data'!D$3:D$98)&gt;10,IF(AND(ISNUMBER('Control Sample Data'!D125),'Control Sample Data'!D125&lt;$B$1,'Control Sample Data'!D125&gt;0),'Control Sample Data'!D125,$B$1),"")</f>
        <v/>
      </c>
      <c r="Q126" s="15" t="str">
        <f>IF(SUM('Control Sample Data'!E$3:E$98)&gt;10,IF(AND(ISNUMBER('Control Sample Data'!E125),'Control Sample Data'!E125&lt;$B$1,'Control Sample Data'!E125&gt;0),'Control Sample Data'!E125,$B$1),"")</f>
        <v/>
      </c>
      <c r="R126" s="15" t="str">
        <f>IF(SUM('Control Sample Data'!F$3:F$98)&gt;10,IF(AND(ISNUMBER('Control Sample Data'!F125),'Control Sample Data'!F125&lt;$B$1,'Control Sample Data'!F125&gt;0),'Control Sample Data'!F125,$B$1),"")</f>
        <v/>
      </c>
      <c r="S126" s="15" t="str">
        <f>IF(SUM('Control Sample Data'!G$3:G$98)&gt;10,IF(AND(ISNUMBER('Control Sample Data'!G125),'Control Sample Data'!G125&lt;$B$1,'Control Sample Data'!G125&gt;0),'Control Sample Data'!G125,$B$1),"")</f>
        <v/>
      </c>
      <c r="T126" s="15" t="str">
        <f>IF(SUM('Control Sample Data'!H$3:H$98)&gt;10,IF(AND(ISNUMBER('Control Sample Data'!H125),'Control Sample Data'!H125&lt;$B$1,'Control Sample Data'!H125&gt;0),'Control Sample Data'!H125,$B$1),"")</f>
        <v/>
      </c>
      <c r="U126" s="15" t="str">
        <f>IF(SUM('Control Sample Data'!I$3:I$98)&gt;10,IF(AND(ISNUMBER('Control Sample Data'!I125),'Control Sample Data'!I125&lt;$B$1,'Control Sample Data'!I125&gt;0),'Control Sample Data'!I125,$B$1),"")</f>
        <v/>
      </c>
      <c r="V126" s="15" t="str">
        <f>IF(SUM('Control Sample Data'!J$3:J$98)&gt;10,IF(AND(ISNUMBER('Control Sample Data'!J125),'Control Sample Data'!J125&lt;$B$1,'Control Sample Data'!J125&gt;0),'Control Sample Data'!J125,$B$1),"")</f>
        <v/>
      </c>
      <c r="W126" s="15" t="str">
        <f>IF(SUM('Control Sample Data'!K$3:K$98)&gt;10,IF(AND(ISNUMBER('Control Sample Data'!K125),'Control Sample Data'!K125&lt;$B$1,'Control Sample Data'!K125&gt;0),'Control Sample Data'!K125,$B$1),"")</f>
        <v/>
      </c>
      <c r="X126" s="15" t="str">
        <f>IF(SUM('Control Sample Data'!L$3:L$98)&gt;10,IF(AND(ISNUMBER('Control Sample Data'!L125),'Control Sample Data'!L125&lt;$B$1,'Control Sample Data'!L125&gt;0),'Control Sample Data'!L125,$B$1),"")</f>
        <v/>
      </c>
      <c r="Y126" s="15" t="str">
        <f>IF(SUM('Control Sample Data'!M$3:M$98)&gt;10,IF(AND(ISNUMBER('Control Sample Data'!M125),'Control Sample Data'!M125&lt;$B$1,'Control Sample Data'!M125&gt;0),'Control Sample Data'!M125,$B$1),"")</f>
        <v/>
      </c>
      <c r="AT126" s="34" t="str">
        <f t="shared" si="106"/>
        <v/>
      </c>
      <c r="AU126" s="34" t="str">
        <f t="shared" si="107"/>
        <v/>
      </c>
      <c r="AV126" s="34" t="str">
        <f t="shared" si="108"/>
        <v/>
      </c>
      <c r="AW126" s="34" t="str">
        <f t="shared" si="109"/>
        <v/>
      </c>
      <c r="AX126" s="34" t="str">
        <f t="shared" si="110"/>
        <v/>
      </c>
      <c r="AY126" s="34" t="str">
        <f t="shared" si="111"/>
        <v/>
      </c>
      <c r="AZ126" s="34" t="str">
        <f t="shared" si="112"/>
        <v/>
      </c>
      <c r="BA126" s="34" t="str">
        <f t="shared" si="113"/>
        <v/>
      </c>
      <c r="BB126" s="34" t="str">
        <f t="shared" si="114"/>
        <v/>
      </c>
      <c r="BC126" s="34" t="str">
        <f t="shared" si="115"/>
        <v/>
      </c>
      <c r="BD126" s="34" t="str">
        <f t="shared" si="117"/>
        <v/>
      </c>
      <c r="BE126" s="34" t="str">
        <f t="shared" si="118"/>
        <v/>
      </c>
      <c r="BF126" s="34" t="str">
        <f t="shared" si="119"/>
        <v/>
      </c>
      <c r="BG126" s="34" t="str">
        <f t="shared" si="120"/>
        <v/>
      </c>
      <c r="BH126" s="34" t="str">
        <f t="shared" si="121"/>
        <v/>
      </c>
      <c r="BI126" s="34" t="str">
        <f t="shared" si="122"/>
        <v/>
      </c>
      <c r="BJ126" s="34" t="str">
        <f t="shared" si="123"/>
        <v/>
      </c>
      <c r="BK126" s="34" t="str">
        <f t="shared" si="124"/>
        <v/>
      </c>
      <c r="BL126" s="34" t="str">
        <f t="shared" si="125"/>
        <v/>
      </c>
      <c r="BM126" s="34" t="str">
        <f t="shared" si="126"/>
        <v/>
      </c>
      <c r="BN126" s="36" t="e">
        <f t="shared" si="127"/>
        <v>#DIV/0!</v>
      </c>
      <c r="BO126" s="36" t="e">
        <f t="shared" si="128"/>
        <v>#DIV/0!</v>
      </c>
      <c r="BP126" s="37" t="str">
        <f t="shared" si="86"/>
        <v/>
      </c>
      <c r="BQ126" s="37" t="str">
        <f t="shared" si="87"/>
        <v/>
      </c>
      <c r="BR126" s="37" t="str">
        <f t="shared" si="88"/>
        <v/>
      </c>
      <c r="BS126" s="37" t="str">
        <f t="shared" si="89"/>
        <v/>
      </c>
      <c r="BT126" s="37" t="str">
        <f t="shared" si="90"/>
        <v/>
      </c>
      <c r="BU126" s="37" t="str">
        <f t="shared" si="91"/>
        <v/>
      </c>
      <c r="BV126" s="37" t="str">
        <f t="shared" si="92"/>
        <v/>
      </c>
      <c r="BW126" s="37" t="str">
        <f t="shared" si="93"/>
        <v/>
      </c>
      <c r="BX126" s="37" t="str">
        <f t="shared" si="94"/>
        <v/>
      </c>
      <c r="BY126" s="37" t="str">
        <f t="shared" si="95"/>
        <v/>
      </c>
      <c r="BZ126" s="37" t="str">
        <f t="shared" si="96"/>
        <v/>
      </c>
      <c r="CA126" s="37" t="str">
        <f t="shared" si="97"/>
        <v/>
      </c>
      <c r="CB126" s="37" t="str">
        <f t="shared" si="98"/>
        <v/>
      </c>
      <c r="CC126" s="37" t="str">
        <f t="shared" si="99"/>
        <v/>
      </c>
      <c r="CD126" s="37" t="str">
        <f t="shared" si="100"/>
        <v/>
      </c>
      <c r="CE126" s="37" t="str">
        <f t="shared" si="101"/>
        <v/>
      </c>
      <c r="CF126" s="37" t="str">
        <f t="shared" si="102"/>
        <v/>
      </c>
      <c r="CG126" s="37" t="str">
        <f t="shared" si="103"/>
        <v/>
      </c>
      <c r="CH126" s="37" t="str">
        <f t="shared" si="104"/>
        <v/>
      </c>
      <c r="CI126" s="37" t="str">
        <f t="shared" si="105"/>
        <v/>
      </c>
    </row>
    <row r="127" spans="1:87" ht="12.75">
      <c r="A127" s="16"/>
      <c r="B127" s="14" t="str">
        <f>'Gene Table'!D126</f>
        <v>MIMAT0001080</v>
      </c>
      <c r="C127" s="14" t="s">
        <v>117</v>
      </c>
      <c r="D127" s="15" t="str">
        <f>IF(SUM('Test Sample Data'!D$3:D$98)&gt;10,IF(AND(ISNUMBER('Test Sample Data'!D126),'Test Sample Data'!D126&lt;$B$1,'Test Sample Data'!D126&gt;0),'Test Sample Data'!D126,$B$1),"")</f>
        <v/>
      </c>
      <c r="E127" s="15" t="str">
        <f>IF(SUM('Test Sample Data'!E$3:E$98)&gt;10,IF(AND(ISNUMBER('Test Sample Data'!E126),'Test Sample Data'!E126&lt;$B$1,'Test Sample Data'!E126&gt;0),'Test Sample Data'!E126,$B$1),"")</f>
        <v/>
      </c>
      <c r="F127" s="15" t="str">
        <f>IF(SUM('Test Sample Data'!F$3:F$98)&gt;10,IF(AND(ISNUMBER('Test Sample Data'!F126),'Test Sample Data'!F126&lt;$B$1,'Test Sample Data'!F126&gt;0),'Test Sample Data'!F126,$B$1),"")</f>
        <v/>
      </c>
      <c r="G127" s="15" t="str">
        <f>IF(SUM('Test Sample Data'!G$3:G$98)&gt;10,IF(AND(ISNUMBER('Test Sample Data'!G126),'Test Sample Data'!G126&lt;$B$1,'Test Sample Data'!G126&gt;0),'Test Sample Data'!G126,$B$1),"")</f>
        <v/>
      </c>
      <c r="H127" s="15" t="str">
        <f>IF(SUM('Test Sample Data'!H$3:H$98)&gt;10,IF(AND(ISNUMBER('Test Sample Data'!H126),'Test Sample Data'!H126&lt;$B$1,'Test Sample Data'!H126&gt;0),'Test Sample Data'!H126,$B$1),"")</f>
        <v/>
      </c>
      <c r="I127" s="15" t="str">
        <f>IF(SUM('Test Sample Data'!I$3:I$98)&gt;10,IF(AND(ISNUMBER('Test Sample Data'!I126),'Test Sample Data'!I126&lt;$B$1,'Test Sample Data'!I126&gt;0),'Test Sample Data'!I126,$B$1),"")</f>
        <v/>
      </c>
      <c r="J127" s="15" t="str">
        <f>IF(SUM('Test Sample Data'!J$3:J$98)&gt;10,IF(AND(ISNUMBER('Test Sample Data'!J126),'Test Sample Data'!J126&lt;$B$1,'Test Sample Data'!J126&gt;0),'Test Sample Data'!J126,$B$1),"")</f>
        <v/>
      </c>
      <c r="K127" s="15" t="str">
        <f>IF(SUM('Test Sample Data'!K$3:K$98)&gt;10,IF(AND(ISNUMBER('Test Sample Data'!K126),'Test Sample Data'!K126&lt;$B$1,'Test Sample Data'!K126&gt;0),'Test Sample Data'!K126,$B$1),"")</f>
        <v/>
      </c>
      <c r="L127" s="15" t="str">
        <f>IF(SUM('Test Sample Data'!L$3:L$98)&gt;10,IF(AND(ISNUMBER('Test Sample Data'!L126),'Test Sample Data'!L126&lt;$B$1,'Test Sample Data'!L126&gt;0),'Test Sample Data'!L126,$B$1),"")</f>
        <v/>
      </c>
      <c r="M127" s="15" t="str">
        <f>IF(SUM('Test Sample Data'!M$3:M$98)&gt;10,IF(AND(ISNUMBER('Test Sample Data'!M126),'Test Sample Data'!M126&lt;$B$1,'Test Sample Data'!M126&gt;0),'Test Sample Data'!M126,$B$1),"")</f>
        <v/>
      </c>
      <c r="N127" s="15" t="str">
        <f>'Gene Table'!D126</f>
        <v>MIMAT0001080</v>
      </c>
      <c r="O127" s="14" t="s">
        <v>117</v>
      </c>
      <c r="P127" s="15" t="str">
        <f>IF(SUM('Control Sample Data'!D$3:D$98)&gt;10,IF(AND(ISNUMBER('Control Sample Data'!D126),'Control Sample Data'!D126&lt;$B$1,'Control Sample Data'!D126&gt;0),'Control Sample Data'!D126,$B$1),"")</f>
        <v/>
      </c>
      <c r="Q127" s="15" t="str">
        <f>IF(SUM('Control Sample Data'!E$3:E$98)&gt;10,IF(AND(ISNUMBER('Control Sample Data'!E126),'Control Sample Data'!E126&lt;$B$1,'Control Sample Data'!E126&gt;0),'Control Sample Data'!E126,$B$1),"")</f>
        <v/>
      </c>
      <c r="R127" s="15" t="str">
        <f>IF(SUM('Control Sample Data'!F$3:F$98)&gt;10,IF(AND(ISNUMBER('Control Sample Data'!F126),'Control Sample Data'!F126&lt;$B$1,'Control Sample Data'!F126&gt;0),'Control Sample Data'!F126,$B$1),"")</f>
        <v/>
      </c>
      <c r="S127" s="15" t="str">
        <f>IF(SUM('Control Sample Data'!G$3:G$98)&gt;10,IF(AND(ISNUMBER('Control Sample Data'!G126),'Control Sample Data'!G126&lt;$B$1,'Control Sample Data'!G126&gt;0),'Control Sample Data'!G126,$B$1),"")</f>
        <v/>
      </c>
      <c r="T127" s="15" t="str">
        <f>IF(SUM('Control Sample Data'!H$3:H$98)&gt;10,IF(AND(ISNUMBER('Control Sample Data'!H126),'Control Sample Data'!H126&lt;$B$1,'Control Sample Data'!H126&gt;0),'Control Sample Data'!H126,$B$1),"")</f>
        <v/>
      </c>
      <c r="U127" s="15" t="str">
        <f>IF(SUM('Control Sample Data'!I$3:I$98)&gt;10,IF(AND(ISNUMBER('Control Sample Data'!I126),'Control Sample Data'!I126&lt;$B$1,'Control Sample Data'!I126&gt;0),'Control Sample Data'!I126,$B$1),"")</f>
        <v/>
      </c>
      <c r="V127" s="15" t="str">
        <f>IF(SUM('Control Sample Data'!J$3:J$98)&gt;10,IF(AND(ISNUMBER('Control Sample Data'!J126),'Control Sample Data'!J126&lt;$B$1,'Control Sample Data'!J126&gt;0),'Control Sample Data'!J126,$B$1),"")</f>
        <v/>
      </c>
      <c r="W127" s="15" t="str">
        <f>IF(SUM('Control Sample Data'!K$3:K$98)&gt;10,IF(AND(ISNUMBER('Control Sample Data'!K126),'Control Sample Data'!K126&lt;$B$1,'Control Sample Data'!K126&gt;0),'Control Sample Data'!K126,$B$1),"")</f>
        <v/>
      </c>
      <c r="X127" s="15" t="str">
        <f>IF(SUM('Control Sample Data'!L$3:L$98)&gt;10,IF(AND(ISNUMBER('Control Sample Data'!L126),'Control Sample Data'!L126&lt;$B$1,'Control Sample Data'!L126&gt;0),'Control Sample Data'!L126,$B$1),"")</f>
        <v/>
      </c>
      <c r="Y127" s="15" t="str">
        <f>IF(SUM('Control Sample Data'!M$3:M$98)&gt;10,IF(AND(ISNUMBER('Control Sample Data'!M126),'Control Sample Data'!M126&lt;$B$1,'Control Sample Data'!M126&gt;0),'Control Sample Data'!M126,$B$1),"")</f>
        <v/>
      </c>
      <c r="AT127" s="34" t="str">
        <f t="shared" si="106"/>
        <v/>
      </c>
      <c r="AU127" s="34" t="str">
        <f t="shared" si="107"/>
        <v/>
      </c>
      <c r="AV127" s="34" t="str">
        <f t="shared" si="108"/>
        <v/>
      </c>
      <c r="AW127" s="34" t="str">
        <f t="shared" si="109"/>
        <v/>
      </c>
      <c r="AX127" s="34" t="str">
        <f t="shared" si="110"/>
        <v/>
      </c>
      <c r="AY127" s="34" t="str">
        <f t="shared" si="111"/>
        <v/>
      </c>
      <c r="AZ127" s="34" t="str">
        <f t="shared" si="112"/>
        <v/>
      </c>
      <c r="BA127" s="34" t="str">
        <f t="shared" si="113"/>
        <v/>
      </c>
      <c r="BB127" s="34" t="str">
        <f t="shared" si="114"/>
        <v/>
      </c>
      <c r="BC127" s="34" t="str">
        <f t="shared" si="115"/>
        <v/>
      </c>
      <c r="BD127" s="34" t="str">
        <f t="shared" si="117"/>
        <v/>
      </c>
      <c r="BE127" s="34" t="str">
        <f t="shared" si="118"/>
        <v/>
      </c>
      <c r="BF127" s="34" t="str">
        <f t="shared" si="119"/>
        <v/>
      </c>
      <c r="BG127" s="34" t="str">
        <f t="shared" si="120"/>
        <v/>
      </c>
      <c r="BH127" s="34" t="str">
        <f t="shared" si="121"/>
        <v/>
      </c>
      <c r="BI127" s="34" t="str">
        <f t="shared" si="122"/>
        <v/>
      </c>
      <c r="BJ127" s="34" t="str">
        <f t="shared" si="123"/>
        <v/>
      </c>
      <c r="BK127" s="34" t="str">
        <f t="shared" si="124"/>
        <v/>
      </c>
      <c r="BL127" s="34" t="str">
        <f t="shared" si="125"/>
        <v/>
      </c>
      <c r="BM127" s="34" t="str">
        <f t="shared" si="126"/>
        <v/>
      </c>
      <c r="BN127" s="36" t="e">
        <f t="shared" si="127"/>
        <v>#DIV/0!</v>
      </c>
      <c r="BO127" s="36" t="e">
        <f t="shared" si="128"/>
        <v>#DIV/0!</v>
      </c>
      <c r="BP127" s="37" t="str">
        <f t="shared" si="86"/>
        <v/>
      </c>
      <c r="BQ127" s="37" t="str">
        <f t="shared" si="87"/>
        <v/>
      </c>
      <c r="BR127" s="37" t="str">
        <f t="shared" si="88"/>
        <v/>
      </c>
      <c r="BS127" s="37" t="str">
        <f t="shared" si="89"/>
        <v/>
      </c>
      <c r="BT127" s="37" t="str">
        <f t="shared" si="90"/>
        <v/>
      </c>
      <c r="BU127" s="37" t="str">
        <f t="shared" si="91"/>
        <v/>
      </c>
      <c r="BV127" s="37" t="str">
        <f t="shared" si="92"/>
        <v/>
      </c>
      <c r="BW127" s="37" t="str">
        <f t="shared" si="93"/>
        <v/>
      </c>
      <c r="BX127" s="37" t="str">
        <f t="shared" si="94"/>
        <v/>
      </c>
      <c r="BY127" s="37" t="str">
        <f t="shared" si="95"/>
        <v/>
      </c>
      <c r="BZ127" s="37" t="str">
        <f t="shared" si="96"/>
        <v/>
      </c>
      <c r="CA127" s="37" t="str">
        <f t="shared" si="97"/>
        <v/>
      </c>
      <c r="CB127" s="37" t="str">
        <f t="shared" si="98"/>
        <v/>
      </c>
      <c r="CC127" s="37" t="str">
        <f t="shared" si="99"/>
        <v/>
      </c>
      <c r="CD127" s="37" t="str">
        <f t="shared" si="100"/>
        <v/>
      </c>
      <c r="CE127" s="37" t="str">
        <f t="shared" si="101"/>
        <v/>
      </c>
      <c r="CF127" s="37" t="str">
        <f t="shared" si="102"/>
        <v/>
      </c>
      <c r="CG127" s="37" t="str">
        <f t="shared" si="103"/>
        <v/>
      </c>
      <c r="CH127" s="37" t="str">
        <f t="shared" si="104"/>
        <v/>
      </c>
      <c r="CI127" s="37" t="str">
        <f t="shared" si="105"/>
        <v/>
      </c>
    </row>
    <row r="128" spans="1:87" ht="12.75">
      <c r="A128" s="16"/>
      <c r="B128" s="14" t="str">
        <f>'Gene Table'!D127</f>
        <v>MIMAT0000419</v>
      </c>
      <c r="C128" s="14" t="s">
        <v>121</v>
      </c>
      <c r="D128" s="15" t="str">
        <f>IF(SUM('Test Sample Data'!D$3:D$98)&gt;10,IF(AND(ISNUMBER('Test Sample Data'!D127),'Test Sample Data'!D127&lt;$B$1,'Test Sample Data'!D127&gt;0),'Test Sample Data'!D127,$B$1),"")</f>
        <v/>
      </c>
      <c r="E128" s="15" t="str">
        <f>IF(SUM('Test Sample Data'!E$3:E$98)&gt;10,IF(AND(ISNUMBER('Test Sample Data'!E127),'Test Sample Data'!E127&lt;$B$1,'Test Sample Data'!E127&gt;0),'Test Sample Data'!E127,$B$1),"")</f>
        <v/>
      </c>
      <c r="F128" s="15" t="str">
        <f>IF(SUM('Test Sample Data'!F$3:F$98)&gt;10,IF(AND(ISNUMBER('Test Sample Data'!F127),'Test Sample Data'!F127&lt;$B$1,'Test Sample Data'!F127&gt;0),'Test Sample Data'!F127,$B$1),"")</f>
        <v/>
      </c>
      <c r="G128" s="15" t="str">
        <f>IF(SUM('Test Sample Data'!G$3:G$98)&gt;10,IF(AND(ISNUMBER('Test Sample Data'!G127),'Test Sample Data'!G127&lt;$B$1,'Test Sample Data'!G127&gt;0),'Test Sample Data'!G127,$B$1),"")</f>
        <v/>
      </c>
      <c r="H128" s="15" t="str">
        <f>IF(SUM('Test Sample Data'!H$3:H$98)&gt;10,IF(AND(ISNUMBER('Test Sample Data'!H127),'Test Sample Data'!H127&lt;$B$1,'Test Sample Data'!H127&gt;0),'Test Sample Data'!H127,$B$1),"")</f>
        <v/>
      </c>
      <c r="I128" s="15" t="str">
        <f>IF(SUM('Test Sample Data'!I$3:I$98)&gt;10,IF(AND(ISNUMBER('Test Sample Data'!I127),'Test Sample Data'!I127&lt;$B$1,'Test Sample Data'!I127&gt;0),'Test Sample Data'!I127,$B$1),"")</f>
        <v/>
      </c>
      <c r="J128" s="15" t="str">
        <f>IF(SUM('Test Sample Data'!J$3:J$98)&gt;10,IF(AND(ISNUMBER('Test Sample Data'!J127),'Test Sample Data'!J127&lt;$B$1,'Test Sample Data'!J127&gt;0),'Test Sample Data'!J127,$B$1),"")</f>
        <v/>
      </c>
      <c r="K128" s="15" t="str">
        <f>IF(SUM('Test Sample Data'!K$3:K$98)&gt;10,IF(AND(ISNUMBER('Test Sample Data'!K127),'Test Sample Data'!K127&lt;$B$1,'Test Sample Data'!K127&gt;0),'Test Sample Data'!K127,$B$1),"")</f>
        <v/>
      </c>
      <c r="L128" s="15" t="str">
        <f>IF(SUM('Test Sample Data'!L$3:L$98)&gt;10,IF(AND(ISNUMBER('Test Sample Data'!L127),'Test Sample Data'!L127&lt;$B$1,'Test Sample Data'!L127&gt;0),'Test Sample Data'!L127,$B$1),"")</f>
        <v/>
      </c>
      <c r="M128" s="15" t="str">
        <f>IF(SUM('Test Sample Data'!M$3:M$98)&gt;10,IF(AND(ISNUMBER('Test Sample Data'!M127),'Test Sample Data'!M127&lt;$B$1,'Test Sample Data'!M127&gt;0),'Test Sample Data'!M127,$B$1),"")</f>
        <v/>
      </c>
      <c r="N128" s="15" t="str">
        <f>'Gene Table'!D127</f>
        <v>MIMAT0000419</v>
      </c>
      <c r="O128" s="14" t="s">
        <v>121</v>
      </c>
      <c r="P128" s="15" t="str">
        <f>IF(SUM('Control Sample Data'!D$3:D$98)&gt;10,IF(AND(ISNUMBER('Control Sample Data'!D127),'Control Sample Data'!D127&lt;$B$1,'Control Sample Data'!D127&gt;0),'Control Sample Data'!D127,$B$1),"")</f>
        <v/>
      </c>
      <c r="Q128" s="15" t="str">
        <f>IF(SUM('Control Sample Data'!E$3:E$98)&gt;10,IF(AND(ISNUMBER('Control Sample Data'!E127),'Control Sample Data'!E127&lt;$B$1,'Control Sample Data'!E127&gt;0),'Control Sample Data'!E127,$B$1),"")</f>
        <v/>
      </c>
      <c r="R128" s="15" t="str">
        <f>IF(SUM('Control Sample Data'!F$3:F$98)&gt;10,IF(AND(ISNUMBER('Control Sample Data'!F127),'Control Sample Data'!F127&lt;$B$1,'Control Sample Data'!F127&gt;0),'Control Sample Data'!F127,$B$1),"")</f>
        <v/>
      </c>
      <c r="S128" s="15" t="str">
        <f>IF(SUM('Control Sample Data'!G$3:G$98)&gt;10,IF(AND(ISNUMBER('Control Sample Data'!G127),'Control Sample Data'!G127&lt;$B$1,'Control Sample Data'!G127&gt;0),'Control Sample Data'!G127,$B$1),"")</f>
        <v/>
      </c>
      <c r="T128" s="15" t="str">
        <f>IF(SUM('Control Sample Data'!H$3:H$98)&gt;10,IF(AND(ISNUMBER('Control Sample Data'!H127),'Control Sample Data'!H127&lt;$B$1,'Control Sample Data'!H127&gt;0),'Control Sample Data'!H127,$B$1),"")</f>
        <v/>
      </c>
      <c r="U128" s="15" t="str">
        <f>IF(SUM('Control Sample Data'!I$3:I$98)&gt;10,IF(AND(ISNUMBER('Control Sample Data'!I127),'Control Sample Data'!I127&lt;$B$1,'Control Sample Data'!I127&gt;0),'Control Sample Data'!I127,$B$1),"")</f>
        <v/>
      </c>
      <c r="V128" s="15" t="str">
        <f>IF(SUM('Control Sample Data'!J$3:J$98)&gt;10,IF(AND(ISNUMBER('Control Sample Data'!J127),'Control Sample Data'!J127&lt;$B$1,'Control Sample Data'!J127&gt;0),'Control Sample Data'!J127,$B$1),"")</f>
        <v/>
      </c>
      <c r="W128" s="15" t="str">
        <f>IF(SUM('Control Sample Data'!K$3:K$98)&gt;10,IF(AND(ISNUMBER('Control Sample Data'!K127),'Control Sample Data'!K127&lt;$B$1,'Control Sample Data'!K127&gt;0),'Control Sample Data'!K127,$B$1),"")</f>
        <v/>
      </c>
      <c r="X128" s="15" t="str">
        <f>IF(SUM('Control Sample Data'!L$3:L$98)&gt;10,IF(AND(ISNUMBER('Control Sample Data'!L127),'Control Sample Data'!L127&lt;$B$1,'Control Sample Data'!L127&gt;0),'Control Sample Data'!L127,$B$1),"")</f>
        <v/>
      </c>
      <c r="Y128" s="15" t="str">
        <f>IF(SUM('Control Sample Data'!M$3:M$98)&gt;10,IF(AND(ISNUMBER('Control Sample Data'!M127),'Control Sample Data'!M127&lt;$B$1,'Control Sample Data'!M127&gt;0),'Control Sample Data'!M127,$B$1),"")</f>
        <v/>
      </c>
      <c r="AT128" s="34" t="str">
        <f t="shared" si="106"/>
        <v/>
      </c>
      <c r="AU128" s="34" t="str">
        <f t="shared" si="107"/>
        <v/>
      </c>
      <c r="AV128" s="34" t="str">
        <f t="shared" si="108"/>
        <v/>
      </c>
      <c r="AW128" s="34" t="str">
        <f t="shared" si="109"/>
        <v/>
      </c>
      <c r="AX128" s="34" t="str">
        <f t="shared" si="110"/>
        <v/>
      </c>
      <c r="AY128" s="34" t="str">
        <f t="shared" si="111"/>
        <v/>
      </c>
      <c r="AZ128" s="34" t="str">
        <f t="shared" si="112"/>
        <v/>
      </c>
      <c r="BA128" s="34" t="str">
        <f t="shared" si="113"/>
        <v/>
      </c>
      <c r="BB128" s="34" t="str">
        <f t="shared" si="114"/>
        <v/>
      </c>
      <c r="BC128" s="34" t="str">
        <f t="shared" si="115"/>
        <v/>
      </c>
      <c r="BD128" s="34" t="str">
        <f t="shared" si="117"/>
        <v/>
      </c>
      <c r="BE128" s="34" t="str">
        <f t="shared" si="118"/>
        <v/>
      </c>
      <c r="BF128" s="34" t="str">
        <f t="shared" si="119"/>
        <v/>
      </c>
      <c r="BG128" s="34" t="str">
        <f t="shared" si="120"/>
        <v/>
      </c>
      <c r="BH128" s="34" t="str">
        <f t="shared" si="121"/>
        <v/>
      </c>
      <c r="BI128" s="34" t="str">
        <f t="shared" si="122"/>
        <v/>
      </c>
      <c r="BJ128" s="34" t="str">
        <f t="shared" si="123"/>
        <v/>
      </c>
      <c r="BK128" s="34" t="str">
        <f t="shared" si="124"/>
        <v/>
      </c>
      <c r="BL128" s="34" t="str">
        <f t="shared" si="125"/>
        <v/>
      </c>
      <c r="BM128" s="34" t="str">
        <f t="shared" si="126"/>
        <v/>
      </c>
      <c r="BN128" s="36" t="e">
        <f t="shared" si="127"/>
        <v>#DIV/0!</v>
      </c>
      <c r="BO128" s="36" t="e">
        <f t="shared" si="128"/>
        <v>#DIV/0!</v>
      </c>
      <c r="BP128" s="37" t="str">
        <f t="shared" si="86"/>
        <v/>
      </c>
      <c r="BQ128" s="37" t="str">
        <f t="shared" si="87"/>
        <v/>
      </c>
      <c r="BR128" s="37" t="str">
        <f t="shared" si="88"/>
        <v/>
      </c>
      <c r="BS128" s="37" t="str">
        <f t="shared" si="89"/>
        <v/>
      </c>
      <c r="BT128" s="37" t="str">
        <f t="shared" si="90"/>
        <v/>
      </c>
      <c r="BU128" s="37" t="str">
        <f t="shared" si="91"/>
        <v/>
      </c>
      <c r="BV128" s="37" t="str">
        <f t="shared" si="92"/>
        <v/>
      </c>
      <c r="BW128" s="37" t="str">
        <f t="shared" si="93"/>
        <v/>
      </c>
      <c r="BX128" s="37" t="str">
        <f t="shared" si="94"/>
        <v/>
      </c>
      <c r="BY128" s="37" t="str">
        <f t="shared" si="95"/>
        <v/>
      </c>
      <c r="BZ128" s="37" t="str">
        <f t="shared" si="96"/>
        <v/>
      </c>
      <c r="CA128" s="37" t="str">
        <f t="shared" si="97"/>
        <v/>
      </c>
      <c r="CB128" s="37" t="str">
        <f t="shared" si="98"/>
        <v/>
      </c>
      <c r="CC128" s="37" t="str">
        <f t="shared" si="99"/>
        <v/>
      </c>
      <c r="CD128" s="37" t="str">
        <f t="shared" si="100"/>
        <v/>
      </c>
      <c r="CE128" s="37" t="str">
        <f t="shared" si="101"/>
        <v/>
      </c>
      <c r="CF128" s="37" t="str">
        <f t="shared" si="102"/>
        <v/>
      </c>
      <c r="CG128" s="37" t="str">
        <f t="shared" si="103"/>
        <v/>
      </c>
      <c r="CH128" s="37" t="str">
        <f t="shared" si="104"/>
        <v/>
      </c>
      <c r="CI128" s="37" t="str">
        <f t="shared" si="105"/>
        <v/>
      </c>
    </row>
    <row r="129" spans="1:87" ht="12.75">
      <c r="A129" s="16"/>
      <c r="B129" s="14" t="str">
        <f>'Gene Table'!D128</f>
        <v>MIMAT0000073</v>
      </c>
      <c r="C129" s="14" t="s">
        <v>125</v>
      </c>
      <c r="D129" s="15" t="str">
        <f>IF(SUM('Test Sample Data'!D$3:D$98)&gt;10,IF(AND(ISNUMBER('Test Sample Data'!D128),'Test Sample Data'!D128&lt;$B$1,'Test Sample Data'!D128&gt;0),'Test Sample Data'!D128,$B$1),"")</f>
        <v/>
      </c>
      <c r="E129" s="15" t="str">
        <f>IF(SUM('Test Sample Data'!E$3:E$98)&gt;10,IF(AND(ISNUMBER('Test Sample Data'!E128),'Test Sample Data'!E128&lt;$B$1,'Test Sample Data'!E128&gt;0),'Test Sample Data'!E128,$B$1),"")</f>
        <v/>
      </c>
      <c r="F129" s="15" t="str">
        <f>IF(SUM('Test Sample Data'!F$3:F$98)&gt;10,IF(AND(ISNUMBER('Test Sample Data'!F128),'Test Sample Data'!F128&lt;$B$1,'Test Sample Data'!F128&gt;0),'Test Sample Data'!F128,$B$1),"")</f>
        <v/>
      </c>
      <c r="G129" s="15" t="str">
        <f>IF(SUM('Test Sample Data'!G$3:G$98)&gt;10,IF(AND(ISNUMBER('Test Sample Data'!G128),'Test Sample Data'!G128&lt;$B$1,'Test Sample Data'!G128&gt;0),'Test Sample Data'!G128,$B$1),"")</f>
        <v/>
      </c>
      <c r="H129" s="15" t="str">
        <f>IF(SUM('Test Sample Data'!H$3:H$98)&gt;10,IF(AND(ISNUMBER('Test Sample Data'!H128),'Test Sample Data'!H128&lt;$B$1,'Test Sample Data'!H128&gt;0),'Test Sample Data'!H128,$B$1),"")</f>
        <v/>
      </c>
      <c r="I129" s="15" t="str">
        <f>IF(SUM('Test Sample Data'!I$3:I$98)&gt;10,IF(AND(ISNUMBER('Test Sample Data'!I128),'Test Sample Data'!I128&lt;$B$1,'Test Sample Data'!I128&gt;0),'Test Sample Data'!I128,$B$1),"")</f>
        <v/>
      </c>
      <c r="J129" s="15" t="str">
        <f>IF(SUM('Test Sample Data'!J$3:J$98)&gt;10,IF(AND(ISNUMBER('Test Sample Data'!J128),'Test Sample Data'!J128&lt;$B$1,'Test Sample Data'!J128&gt;0),'Test Sample Data'!J128,$B$1),"")</f>
        <v/>
      </c>
      <c r="K129" s="15" t="str">
        <f>IF(SUM('Test Sample Data'!K$3:K$98)&gt;10,IF(AND(ISNUMBER('Test Sample Data'!K128),'Test Sample Data'!K128&lt;$B$1,'Test Sample Data'!K128&gt;0),'Test Sample Data'!K128,$B$1),"")</f>
        <v/>
      </c>
      <c r="L129" s="15" t="str">
        <f>IF(SUM('Test Sample Data'!L$3:L$98)&gt;10,IF(AND(ISNUMBER('Test Sample Data'!L128),'Test Sample Data'!L128&lt;$B$1,'Test Sample Data'!L128&gt;0),'Test Sample Data'!L128,$B$1),"")</f>
        <v/>
      </c>
      <c r="M129" s="15" t="str">
        <f>IF(SUM('Test Sample Data'!M$3:M$98)&gt;10,IF(AND(ISNUMBER('Test Sample Data'!M128),'Test Sample Data'!M128&lt;$B$1,'Test Sample Data'!M128&gt;0),'Test Sample Data'!M128,$B$1),"")</f>
        <v/>
      </c>
      <c r="N129" s="15" t="str">
        <f>'Gene Table'!D128</f>
        <v>MIMAT0000073</v>
      </c>
      <c r="O129" s="14" t="s">
        <v>125</v>
      </c>
      <c r="P129" s="15" t="str">
        <f>IF(SUM('Control Sample Data'!D$3:D$98)&gt;10,IF(AND(ISNUMBER('Control Sample Data'!D128),'Control Sample Data'!D128&lt;$B$1,'Control Sample Data'!D128&gt;0),'Control Sample Data'!D128,$B$1),"")</f>
        <v/>
      </c>
      <c r="Q129" s="15" t="str">
        <f>IF(SUM('Control Sample Data'!E$3:E$98)&gt;10,IF(AND(ISNUMBER('Control Sample Data'!E128),'Control Sample Data'!E128&lt;$B$1,'Control Sample Data'!E128&gt;0),'Control Sample Data'!E128,$B$1),"")</f>
        <v/>
      </c>
      <c r="R129" s="15" t="str">
        <f>IF(SUM('Control Sample Data'!F$3:F$98)&gt;10,IF(AND(ISNUMBER('Control Sample Data'!F128),'Control Sample Data'!F128&lt;$B$1,'Control Sample Data'!F128&gt;0),'Control Sample Data'!F128,$B$1),"")</f>
        <v/>
      </c>
      <c r="S129" s="15" t="str">
        <f>IF(SUM('Control Sample Data'!G$3:G$98)&gt;10,IF(AND(ISNUMBER('Control Sample Data'!G128),'Control Sample Data'!G128&lt;$B$1,'Control Sample Data'!G128&gt;0),'Control Sample Data'!G128,$B$1),"")</f>
        <v/>
      </c>
      <c r="T129" s="15" t="str">
        <f>IF(SUM('Control Sample Data'!H$3:H$98)&gt;10,IF(AND(ISNUMBER('Control Sample Data'!H128),'Control Sample Data'!H128&lt;$B$1,'Control Sample Data'!H128&gt;0),'Control Sample Data'!H128,$B$1),"")</f>
        <v/>
      </c>
      <c r="U129" s="15" t="str">
        <f>IF(SUM('Control Sample Data'!I$3:I$98)&gt;10,IF(AND(ISNUMBER('Control Sample Data'!I128),'Control Sample Data'!I128&lt;$B$1,'Control Sample Data'!I128&gt;0),'Control Sample Data'!I128,$B$1),"")</f>
        <v/>
      </c>
      <c r="V129" s="15" t="str">
        <f>IF(SUM('Control Sample Data'!J$3:J$98)&gt;10,IF(AND(ISNUMBER('Control Sample Data'!J128),'Control Sample Data'!J128&lt;$B$1,'Control Sample Data'!J128&gt;0),'Control Sample Data'!J128,$B$1),"")</f>
        <v/>
      </c>
      <c r="W129" s="15" t="str">
        <f>IF(SUM('Control Sample Data'!K$3:K$98)&gt;10,IF(AND(ISNUMBER('Control Sample Data'!K128),'Control Sample Data'!K128&lt;$B$1,'Control Sample Data'!K128&gt;0),'Control Sample Data'!K128,$B$1),"")</f>
        <v/>
      </c>
      <c r="X129" s="15" t="str">
        <f>IF(SUM('Control Sample Data'!L$3:L$98)&gt;10,IF(AND(ISNUMBER('Control Sample Data'!L128),'Control Sample Data'!L128&lt;$B$1,'Control Sample Data'!L128&gt;0),'Control Sample Data'!L128,$B$1),"")</f>
        <v/>
      </c>
      <c r="Y129" s="15" t="str">
        <f>IF(SUM('Control Sample Data'!M$3:M$98)&gt;10,IF(AND(ISNUMBER('Control Sample Data'!M128),'Control Sample Data'!M128&lt;$B$1,'Control Sample Data'!M128&gt;0),'Control Sample Data'!M128,$B$1),"")</f>
        <v/>
      </c>
      <c r="AT129" s="34" t="str">
        <f t="shared" si="106"/>
        <v/>
      </c>
      <c r="AU129" s="34" t="str">
        <f t="shared" si="107"/>
        <v/>
      </c>
      <c r="AV129" s="34" t="str">
        <f t="shared" si="108"/>
        <v/>
      </c>
      <c r="AW129" s="34" t="str">
        <f t="shared" si="109"/>
        <v/>
      </c>
      <c r="AX129" s="34" t="str">
        <f t="shared" si="110"/>
        <v/>
      </c>
      <c r="AY129" s="34" t="str">
        <f t="shared" si="111"/>
        <v/>
      </c>
      <c r="AZ129" s="34" t="str">
        <f t="shared" si="112"/>
        <v/>
      </c>
      <c r="BA129" s="34" t="str">
        <f t="shared" si="113"/>
        <v/>
      </c>
      <c r="BB129" s="34" t="str">
        <f t="shared" si="114"/>
        <v/>
      </c>
      <c r="BC129" s="34" t="str">
        <f t="shared" si="115"/>
        <v/>
      </c>
      <c r="BD129" s="34" t="str">
        <f t="shared" si="117"/>
        <v/>
      </c>
      <c r="BE129" s="34" t="str">
        <f t="shared" si="118"/>
        <v/>
      </c>
      <c r="BF129" s="34" t="str">
        <f t="shared" si="119"/>
        <v/>
      </c>
      <c r="BG129" s="34" t="str">
        <f t="shared" si="120"/>
        <v/>
      </c>
      <c r="BH129" s="34" t="str">
        <f t="shared" si="121"/>
        <v/>
      </c>
      <c r="BI129" s="34" t="str">
        <f t="shared" si="122"/>
        <v/>
      </c>
      <c r="BJ129" s="34" t="str">
        <f t="shared" si="123"/>
        <v/>
      </c>
      <c r="BK129" s="34" t="str">
        <f t="shared" si="124"/>
        <v/>
      </c>
      <c r="BL129" s="34" t="str">
        <f t="shared" si="125"/>
        <v/>
      </c>
      <c r="BM129" s="34" t="str">
        <f t="shared" si="126"/>
        <v/>
      </c>
      <c r="BN129" s="36" t="e">
        <f t="shared" si="127"/>
        <v>#DIV/0!</v>
      </c>
      <c r="BO129" s="36" t="e">
        <f t="shared" si="128"/>
        <v>#DIV/0!</v>
      </c>
      <c r="BP129" s="37" t="str">
        <f t="shared" si="86"/>
        <v/>
      </c>
      <c r="BQ129" s="37" t="str">
        <f t="shared" si="87"/>
        <v/>
      </c>
      <c r="BR129" s="37" t="str">
        <f t="shared" si="88"/>
        <v/>
      </c>
      <c r="BS129" s="37" t="str">
        <f t="shared" si="89"/>
        <v/>
      </c>
      <c r="BT129" s="37" t="str">
        <f t="shared" si="90"/>
        <v/>
      </c>
      <c r="BU129" s="37" t="str">
        <f t="shared" si="91"/>
        <v/>
      </c>
      <c r="BV129" s="37" t="str">
        <f t="shared" si="92"/>
        <v/>
      </c>
      <c r="BW129" s="37" t="str">
        <f t="shared" si="93"/>
        <v/>
      </c>
      <c r="BX129" s="37" t="str">
        <f t="shared" si="94"/>
        <v/>
      </c>
      <c r="BY129" s="37" t="str">
        <f t="shared" si="95"/>
        <v/>
      </c>
      <c r="BZ129" s="37" t="str">
        <f t="shared" si="96"/>
        <v/>
      </c>
      <c r="CA129" s="37" t="str">
        <f t="shared" si="97"/>
        <v/>
      </c>
      <c r="CB129" s="37" t="str">
        <f t="shared" si="98"/>
        <v/>
      </c>
      <c r="CC129" s="37" t="str">
        <f t="shared" si="99"/>
        <v/>
      </c>
      <c r="CD129" s="37" t="str">
        <f t="shared" si="100"/>
        <v/>
      </c>
      <c r="CE129" s="37" t="str">
        <f t="shared" si="101"/>
        <v/>
      </c>
      <c r="CF129" s="37" t="str">
        <f t="shared" si="102"/>
        <v/>
      </c>
      <c r="CG129" s="37" t="str">
        <f t="shared" si="103"/>
        <v/>
      </c>
      <c r="CH129" s="37" t="str">
        <f t="shared" si="104"/>
        <v/>
      </c>
      <c r="CI129" s="37" t="str">
        <f t="shared" si="105"/>
        <v/>
      </c>
    </row>
    <row r="130" spans="1:87" ht="12.75">
      <c r="A130" s="16"/>
      <c r="B130" s="14" t="str">
        <f>'Gene Table'!D129</f>
        <v>MIMAT0000084</v>
      </c>
      <c r="C130" s="14" t="s">
        <v>129</v>
      </c>
      <c r="D130" s="15" t="str">
        <f>IF(SUM('Test Sample Data'!D$3:D$98)&gt;10,IF(AND(ISNUMBER('Test Sample Data'!D129),'Test Sample Data'!D129&lt;$B$1,'Test Sample Data'!D129&gt;0),'Test Sample Data'!D129,$B$1),"")</f>
        <v/>
      </c>
      <c r="E130" s="15" t="str">
        <f>IF(SUM('Test Sample Data'!E$3:E$98)&gt;10,IF(AND(ISNUMBER('Test Sample Data'!E129),'Test Sample Data'!E129&lt;$B$1,'Test Sample Data'!E129&gt;0),'Test Sample Data'!E129,$B$1),"")</f>
        <v/>
      </c>
      <c r="F130" s="15" t="str">
        <f>IF(SUM('Test Sample Data'!F$3:F$98)&gt;10,IF(AND(ISNUMBER('Test Sample Data'!F129),'Test Sample Data'!F129&lt;$B$1,'Test Sample Data'!F129&gt;0),'Test Sample Data'!F129,$B$1),"")</f>
        <v/>
      </c>
      <c r="G130" s="15" t="str">
        <f>IF(SUM('Test Sample Data'!G$3:G$98)&gt;10,IF(AND(ISNUMBER('Test Sample Data'!G129),'Test Sample Data'!G129&lt;$B$1,'Test Sample Data'!G129&gt;0),'Test Sample Data'!G129,$B$1),"")</f>
        <v/>
      </c>
      <c r="H130" s="15" t="str">
        <f>IF(SUM('Test Sample Data'!H$3:H$98)&gt;10,IF(AND(ISNUMBER('Test Sample Data'!H129),'Test Sample Data'!H129&lt;$B$1,'Test Sample Data'!H129&gt;0),'Test Sample Data'!H129,$B$1),"")</f>
        <v/>
      </c>
      <c r="I130" s="15" t="str">
        <f>IF(SUM('Test Sample Data'!I$3:I$98)&gt;10,IF(AND(ISNUMBER('Test Sample Data'!I129),'Test Sample Data'!I129&lt;$B$1,'Test Sample Data'!I129&gt;0),'Test Sample Data'!I129,$B$1),"")</f>
        <v/>
      </c>
      <c r="J130" s="15" t="str">
        <f>IF(SUM('Test Sample Data'!J$3:J$98)&gt;10,IF(AND(ISNUMBER('Test Sample Data'!J129),'Test Sample Data'!J129&lt;$B$1,'Test Sample Data'!J129&gt;0),'Test Sample Data'!J129,$B$1),"")</f>
        <v/>
      </c>
      <c r="K130" s="15" t="str">
        <f>IF(SUM('Test Sample Data'!K$3:K$98)&gt;10,IF(AND(ISNUMBER('Test Sample Data'!K129),'Test Sample Data'!K129&lt;$B$1,'Test Sample Data'!K129&gt;0),'Test Sample Data'!K129,$B$1),"")</f>
        <v/>
      </c>
      <c r="L130" s="15" t="str">
        <f>IF(SUM('Test Sample Data'!L$3:L$98)&gt;10,IF(AND(ISNUMBER('Test Sample Data'!L129),'Test Sample Data'!L129&lt;$B$1,'Test Sample Data'!L129&gt;0),'Test Sample Data'!L129,$B$1),"")</f>
        <v/>
      </c>
      <c r="M130" s="15" t="str">
        <f>IF(SUM('Test Sample Data'!M$3:M$98)&gt;10,IF(AND(ISNUMBER('Test Sample Data'!M129),'Test Sample Data'!M129&lt;$B$1,'Test Sample Data'!M129&gt;0),'Test Sample Data'!M129,$B$1),"")</f>
        <v/>
      </c>
      <c r="N130" s="15" t="str">
        <f>'Gene Table'!D129</f>
        <v>MIMAT0000084</v>
      </c>
      <c r="O130" s="14" t="s">
        <v>129</v>
      </c>
      <c r="P130" s="15" t="str">
        <f>IF(SUM('Control Sample Data'!D$3:D$98)&gt;10,IF(AND(ISNUMBER('Control Sample Data'!D129),'Control Sample Data'!D129&lt;$B$1,'Control Sample Data'!D129&gt;0),'Control Sample Data'!D129,$B$1),"")</f>
        <v/>
      </c>
      <c r="Q130" s="15" t="str">
        <f>IF(SUM('Control Sample Data'!E$3:E$98)&gt;10,IF(AND(ISNUMBER('Control Sample Data'!E129),'Control Sample Data'!E129&lt;$B$1,'Control Sample Data'!E129&gt;0),'Control Sample Data'!E129,$B$1),"")</f>
        <v/>
      </c>
      <c r="R130" s="15" t="str">
        <f>IF(SUM('Control Sample Data'!F$3:F$98)&gt;10,IF(AND(ISNUMBER('Control Sample Data'!F129),'Control Sample Data'!F129&lt;$B$1,'Control Sample Data'!F129&gt;0),'Control Sample Data'!F129,$B$1),"")</f>
        <v/>
      </c>
      <c r="S130" s="15" t="str">
        <f>IF(SUM('Control Sample Data'!G$3:G$98)&gt;10,IF(AND(ISNUMBER('Control Sample Data'!G129),'Control Sample Data'!G129&lt;$B$1,'Control Sample Data'!G129&gt;0),'Control Sample Data'!G129,$B$1),"")</f>
        <v/>
      </c>
      <c r="T130" s="15" t="str">
        <f>IF(SUM('Control Sample Data'!H$3:H$98)&gt;10,IF(AND(ISNUMBER('Control Sample Data'!H129),'Control Sample Data'!H129&lt;$B$1,'Control Sample Data'!H129&gt;0),'Control Sample Data'!H129,$B$1),"")</f>
        <v/>
      </c>
      <c r="U130" s="15" t="str">
        <f>IF(SUM('Control Sample Data'!I$3:I$98)&gt;10,IF(AND(ISNUMBER('Control Sample Data'!I129),'Control Sample Data'!I129&lt;$B$1,'Control Sample Data'!I129&gt;0),'Control Sample Data'!I129,$B$1),"")</f>
        <v/>
      </c>
      <c r="V130" s="15" t="str">
        <f>IF(SUM('Control Sample Data'!J$3:J$98)&gt;10,IF(AND(ISNUMBER('Control Sample Data'!J129),'Control Sample Data'!J129&lt;$B$1,'Control Sample Data'!J129&gt;0),'Control Sample Data'!J129,$B$1),"")</f>
        <v/>
      </c>
      <c r="W130" s="15" t="str">
        <f>IF(SUM('Control Sample Data'!K$3:K$98)&gt;10,IF(AND(ISNUMBER('Control Sample Data'!K129),'Control Sample Data'!K129&lt;$B$1,'Control Sample Data'!K129&gt;0),'Control Sample Data'!K129,$B$1),"")</f>
        <v/>
      </c>
      <c r="X130" s="15" t="str">
        <f>IF(SUM('Control Sample Data'!L$3:L$98)&gt;10,IF(AND(ISNUMBER('Control Sample Data'!L129),'Control Sample Data'!L129&lt;$B$1,'Control Sample Data'!L129&gt;0),'Control Sample Data'!L129,$B$1),"")</f>
        <v/>
      </c>
      <c r="Y130" s="15" t="str">
        <f>IF(SUM('Control Sample Data'!M$3:M$98)&gt;10,IF(AND(ISNUMBER('Control Sample Data'!M129),'Control Sample Data'!M129&lt;$B$1,'Control Sample Data'!M129&gt;0),'Control Sample Data'!M129,$B$1),"")</f>
        <v/>
      </c>
      <c r="AT130" s="34" t="str">
        <f t="shared" si="106"/>
        <v/>
      </c>
      <c r="AU130" s="34" t="str">
        <f t="shared" si="107"/>
        <v/>
      </c>
      <c r="AV130" s="34" t="str">
        <f t="shared" si="108"/>
        <v/>
      </c>
      <c r="AW130" s="34" t="str">
        <f t="shared" si="109"/>
        <v/>
      </c>
      <c r="AX130" s="34" t="str">
        <f t="shared" si="110"/>
        <v/>
      </c>
      <c r="AY130" s="34" t="str">
        <f t="shared" si="111"/>
        <v/>
      </c>
      <c r="AZ130" s="34" t="str">
        <f t="shared" si="112"/>
        <v/>
      </c>
      <c r="BA130" s="34" t="str">
        <f t="shared" si="113"/>
        <v/>
      </c>
      <c r="BB130" s="34" t="str">
        <f t="shared" si="114"/>
        <v/>
      </c>
      <c r="BC130" s="34" t="str">
        <f t="shared" si="115"/>
        <v/>
      </c>
      <c r="BD130" s="34" t="str">
        <f t="shared" si="117"/>
        <v/>
      </c>
      <c r="BE130" s="34" t="str">
        <f t="shared" si="118"/>
        <v/>
      </c>
      <c r="BF130" s="34" t="str">
        <f t="shared" si="119"/>
        <v/>
      </c>
      <c r="BG130" s="34" t="str">
        <f t="shared" si="120"/>
        <v/>
      </c>
      <c r="BH130" s="34" t="str">
        <f t="shared" si="121"/>
        <v/>
      </c>
      <c r="BI130" s="34" t="str">
        <f t="shared" si="122"/>
        <v/>
      </c>
      <c r="BJ130" s="34" t="str">
        <f t="shared" si="123"/>
        <v/>
      </c>
      <c r="BK130" s="34" t="str">
        <f t="shared" si="124"/>
        <v/>
      </c>
      <c r="BL130" s="34" t="str">
        <f t="shared" si="125"/>
        <v/>
      </c>
      <c r="BM130" s="34" t="str">
        <f t="shared" si="126"/>
        <v/>
      </c>
      <c r="BN130" s="36" t="e">
        <f t="shared" si="127"/>
        <v>#DIV/0!</v>
      </c>
      <c r="BO130" s="36" t="e">
        <f t="shared" si="128"/>
        <v>#DIV/0!</v>
      </c>
      <c r="BP130" s="37" t="str">
        <f t="shared" si="86"/>
        <v/>
      </c>
      <c r="BQ130" s="37" t="str">
        <f t="shared" si="87"/>
        <v/>
      </c>
      <c r="BR130" s="37" t="str">
        <f t="shared" si="88"/>
        <v/>
      </c>
      <c r="BS130" s="37" t="str">
        <f t="shared" si="89"/>
        <v/>
      </c>
      <c r="BT130" s="37" t="str">
        <f t="shared" si="90"/>
        <v/>
      </c>
      <c r="BU130" s="37" t="str">
        <f t="shared" si="91"/>
        <v/>
      </c>
      <c r="BV130" s="37" t="str">
        <f t="shared" si="92"/>
        <v/>
      </c>
      <c r="BW130" s="37" t="str">
        <f t="shared" si="93"/>
        <v/>
      </c>
      <c r="BX130" s="37" t="str">
        <f t="shared" si="94"/>
        <v/>
      </c>
      <c r="BY130" s="37" t="str">
        <f t="shared" si="95"/>
        <v/>
      </c>
      <c r="BZ130" s="37" t="str">
        <f t="shared" si="96"/>
        <v/>
      </c>
      <c r="CA130" s="37" t="str">
        <f t="shared" si="97"/>
        <v/>
      </c>
      <c r="CB130" s="37" t="str">
        <f t="shared" si="98"/>
        <v/>
      </c>
      <c r="CC130" s="37" t="str">
        <f t="shared" si="99"/>
        <v/>
      </c>
      <c r="CD130" s="37" t="str">
        <f t="shared" si="100"/>
        <v/>
      </c>
      <c r="CE130" s="37" t="str">
        <f t="shared" si="101"/>
        <v/>
      </c>
      <c r="CF130" s="37" t="str">
        <f t="shared" si="102"/>
        <v/>
      </c>
      <c r="CG130" s="37" t="str">
        <f t="shared" si="103"/>
        <v/>
      </c>
      <c r="CH130" s="37" t="str">
        <f t="shared" si="104"/>
        <v/>
      </c>
      <c r="CI130" s="37" t="str">
        <f t="shared" si="105"/>
        <v/>
      </c>
    </row>
    <row r="131" spans="1:87" ht="12.75">
      <c r="A131" s="16"/>
      <c r="B131" s="14" t="str">
        <f>'Gene Table'!D130</f>
        <v>MIMAT0000256</v>
      </c>
      <c r="C131" s="14" t="s">
        <v>133</v>
      </c>
      <c r="D131" s="15" t="str">
        <f>IF(SUM('Test Sample Data'!D$3:D$98)&gt;10,IF(AND(ISNUMBER('Test Sample Data'!D130),'Test Sample Data'!D130&lt;$B$1,'Test Sample Data'!D130&gt;0),'Test Sample Data'!D130,$B$1),"")</f>
        <v/>
      </c>
      <c r="E131" s="15" t="str">
        <f>IF(SUM('Test Sample Data'!E$3:E$98)&gt;10,IF(AND(ISNUMBER('Test Sample Data'!E130),'Test Sample Data'!E130&lt;$B$1,'Test Sample Data'!E130&gt;0),'Test Sample Data'!E130,$B$1),"")</f>
        <v/>
      </c>
      <c r="F131" s="15" t="str">
        <f>IF(SUM('Test Sample Data'!F$3:F$98)&gt;10,IF(AND(ISNUMBER('Test Sample Data'!F130),'Test Sample Data'!F130&lt;$B$1,'Test Sample Data'!F130&gt;0),'Test Sample Data'!F130,$B$1),"")</f>
        <v/>
      </c>
      <c r="G131" s="15" t="str">
        <f>IF(SUM('Test Sample Data'!G$3:G$98)&gt;10,IF(AND(ISNUMBER('Test Sample Data'!G130),'Test Sample Data'!G130&lt;$B$1,'Test Sample Data'!G130&gt;0),'Test Sample Data'!G130,$B$1),"")</f>
        <v/>
      </c>
      <c r="H131" s="15" t="str">
        <f>IF(SUM('Test Sample Data'!H$3:H$98)&gt;10,IF(AND(ISNUMBER('Test Sample Data'!H130),'Test Sample Data'!H130&lt;$B$1,'Test Sample Data'!H130&gt;0),'Test Sample Data'!H130,$B$1),"")</f>
        <v/>
      </c>
      <c r="I131" s="15" t="str">
        <f>IF(SUM('Test Sample Data'!I$3:I$98)&gt;10,IF(AND(ISNUMBER('Test Sample Data'!I130),'Test Sample Data'!I130&lt;$B$1,'Test Sample Data'!I130&gt;0),'Test Sample Data'!I130,$B$1),"")</f>
        <v/>
      </c>
      <c r="J131" s="15" t="str">
        <f>IF(SUM('Test Sample Data'!J$3:J$98)&gt;10,IF(AND(ISNUMBER('Test Sample Data'!J130),'Test Sample Data'!J130&lt;$B$1,'Test Sample Data'!J130&gt;0),'Test Sample Data'!J130,$B$1),"")</f>
        <v/>
      </c>
      <c r="K131" s="15" t="str">
        <f>IF(SUM('Test Sample Data'!K$3:K$98)&gt;10,IF(AND(ISNUMBER('Test Sample Data'!K130),'Test Sample Data'!K130&lt;$B$1,'Test Sample Data'!K130&gt;0),'Test Sample Data'!K130,$B$1),"")</f>
        <v/>
      </c>
      <c r="L131" s="15" t="str">
        <f>IF(SUM('Test Sample Data'!L$3:L$98)&gt;10,IF(AND(ISNUMBER('Test Sample Data'!L130),'Test Sample Data'!L130&lt;$B$1,'Test Sample Data'!L130&gt;0),'Test Sample Data'!L130,$B$1),"")</f>
        <v/>
      </c>
      <c r="M131" s="15" t="str">
        <f>IF(SUM('Test Sample Data'!M$3:M$98)&gt;10,IF(AND(ISNUMBER('Test Sample Data'!M130),'Test Sample Data'!M130&lt;$B$1,'Test Sample Data'!M130&gt;0),'Test Sample Data'!M130,$B$1),"")</f>
        <v/>
      </c>
      <c r="N131" s="15" t="str">
        <f>'Gene Table'!D130</f>
        <v>MIMAT0000256</v>
      </c>
      <c r="O131" s="14" t="s">
        <v>133</v>
      </c>
      <c r="P131" s="15" t="str">
        <f>IF(SUM('Control Sample Data'!D$3:D$98)&gt;10,IF(AND(ISNUMBER('Control Sample Data'!D130),'Control Sample Data'!D130&lt;$B$1,'Control Sample Data'!D130&gt;0),'Control Sample Data'!D130,$B$1),"")</f>
        <v/>
      </c>
      <c r="Q131" s="15" t="str">
        <f>IF(SUM('Control Sample Data'!E$3:E$98)&gt;10,IF(AND(ISNUMBER('Control Sample Data'!E130),'Control Sample Data'!E130&lt;$B$1,'Control Sample Data'!E130&gt;0),'Control Sample Data'!E130,$B$1),"")</f>
        <v/>
      </c>
      <c r="R131" s="15" t="str">
        <f>IF(SUM('Control Sample Data'!F$3:F$98)&gt;10,IF(AND(ISNUMBER('Control Sample Data'!F130),'Control Sample Data'!F130&lt;$B$1,'Control Sample Data'!F130&gt;0),'Control Sample Data'!F130,$B$1),"")</f>
        <v/>
      </c>
      <c r="S131" s="15" t="str">
        <f>IF(SUM('Control Sample Data'!G$3:G$98)&gt;10,IF(AND(ISNUMBER('Control Sample Data'!G130),'Control Sample Data'!G130&lt;$B$1,'Control Sample Data'!G130&gt;0),'Control Sample Data'!G130,$B$1),"")</f>
        <v/>
      </c>
      <c r="T131" s="15" t="str">
        <f>IF(SUM('Control Sample Data'!H$3:H$98)&gt;10,IF(AND(ISNUMBER('Control Sample Data'!H130),'Control Sample Data'!H130&lt;$B$1,'Control Sample Data'!H130&gt;0),'Control Sample Data'!H130,$B$1),"")</f>
        <v/>
      </c>
      <c r="U131" s="15" t="str">
        <f>IF(SUM('Control Sample Data'!I$3:I$98)&gt;10,IF(AND(ISNUMBER('Control Sample Data'!I130),'Control Sample Data'!I130&lt;$B$1,'Control Sample Data'!I130&gt;0),'Control Sample Data'!I130,$B$1),"")</f>
        <v/>
      </c>
      <c r="V131" s="15" t="str">
        <f>IF(SUM('Control Sample Data'!J$3:J$98)&gt;10,IF(AND(ISNUMBER('Control Sample Data'!J130),'Control Sample Data'!J130&lt;$B$1,'Control Sample Data'!J130&gt;0),'Control Sample Data'!J130,$B$1),"")</f>
        <v/>
      </c>
      <c r="W131" s="15" t="str">
        <f>IF(SUM('Control Sample Data'!K$3:K$98)&gt;10,IF(AND(ISNUMBER('Control Sample Data'!K130),'Control Sample Data'!K130&lt;$B$1,'Control Sample Data'!K130&gt;0),'Control Sample Data'!K130,$B$1),"")</f>
        <v/>
      </c>
      <c r="X131" s="15" t="str">
        <f>IF(SUM('Control Sample Data'!L$3:L$98)&gt;10,IF(AND(ISNUMBER('Control Sample Data'!L130),'Control Sample Data'!L130&lt;$B$1,'Control Sample Data'!L130&gt;0),'Control Sample Data'!L130,$B$1),"")</f>
        <v/>
      </c>
      <c r="Y131" s="15" t="str">
        <f>IF(SUM('Control Sample Data'!M$3:M$98)&gt;10,IF(AND(ISNUMBER('Control Sample Data'!M130),'Control Sample Data'!M130&lt;$B$1,'Control Sample Data'!M130&gt;0),'Control Sample Data'!M130,$B$1),"")</f>
        <v/>
      </c>
      <c r="AT131" s="34" t="str">
        <f t="shared" si="106"/>
        <v/>
      </c>
      <c r="AU131" s="34" t="str">
        <f t="shared" si="107"/>
        <v/>
      </c>
      <c r="AV131" s="34" t="str">
        <f t="shared" si="108"/>
        <v/>
      </c>
      <c r="AW131" s="34" t="str">
        <f t="shared" si="109"/>
        <v/>
      </c>
      <c r="AX131" s="34" t="str">
        <f t="shared" si="110"/>
        <v/>
      </c>
      <c r="AY131" s="34" t="str">
        <f t="shared" si="111"/>
        <v/>
      </c>
      <c r="AZ131" s="34" t="str">
        <f t="shared" si="112"/>
        <v/>
      </c>
      <c r="BA131" s="34" t="str">
        <f t="shared" si="113"/>
        <v/>
      </c>
      <c r="BB131" s="34" t="str">
        <f t="shared" si="114"/>
        <v/>
      </c>
      <c r="BC131" s="34" t="str">
        <f t="shared" si="115"/>
        <v/>
      </c>
      <c r="BD131" s="34" t="str">
        <f t="shared" si="117"/>
        <v/>
      </c>
      <c r="BE131" s="34" t="str">
        <f t="shared" si="118"/>
        <v/>
      </c>
      <c r="BF131" s="34" t="str">
        <f t="shared" si="119"/>
        <v/>
      </c>
      <c r="BG131" s="34" t="str">
        <f t="shared" si="120"/>
        <v/>
      </c>
      <c r="BH131" s="34" t="str">
        <f t="shared" si="121"/>
        <v/>
      </c>
      <c r="BI131" s="34" t="str">
        <f t="shared" si="122"/>
        <v/>
      </c>
      <c r="BJ131" s="34" t="str">
        <f t="shared" si="123"/>
        <v/>
      </c>
      <c r="BK131" s="34" t="str">
        <f t="shared" si="124"/>
        <v/>
      </c>
      <c r="BL131" s="34" t="str">
        <f t="shared" si="125"/>
        <v/>
      </c>
      <c r="BM131" s="34" t="str">
        <f t="shared" si="126"/>
        <v/>
      </c>
      <c r="BN131" s="36" t="e">
        <f t="shared" si="127"/>
        <v>#DIV/0!</v>
      </c>
      <c r="BO131" s="36" t="e">
        <f t="shared" si="128"/>
        <v>#DIV/0!</v>
      </c>
      <c r="BP131" s="37" t="str">
        <f t="shared" si="86"/>
        <v/>
      </c>
      <c r="BQ131" s="37" t="str">
        <f t="shared" si="87"/>
        <v/>
      </c>
      <c r="BR131" s="37" t="str">
        <f t="shared" si="88"/>
        <v/>
      </c>
      <c r="BS131" s="37" t="str">
        <f t="shared" si="89"/>
        <v/>
      </c>
      <c r="BT131" s="37" t="str">
        <f t="shared" si="90"/>
        <v/>
      </c>
      <c r="BU131" s="37" t="str">
        <f t="shared" si="91"/>
        <v/>
      </c>
      <c r="BV131" s="37" t="str">
        <f t="shared" si="92"/>
        <v/>
      </c>
      <c r="BW131" s="37" t="str">
        <f t="shared" si="93"/>
        <v/>
      </c>
      <c r="BX131" s="37" t="str">
        <f t="shared" si="94"/>
        <v/>
      </c>
      <c r="BY131" s="37" t="str">
        <f t="shared" si="95"/>
        <v/>
      </c>
      <c r="BZ131" s="37" t="str">
        <f t="shared" si="96"/>
        <v/>
      </c>
      <c r="CA131" s="37" t="str">
        <f t="shared" si="97"/>
        <v/>
      </c>
      <c r="CB131" s="37" t="str">
        <f t="shared" si="98"/>
        <v/>
      </c>
      <c r="CC131" s="37" t="str">
        <f t="shared" si="99"/>
        <v/>
      </c>
      <c r="CD131" s="37" t="str">
        <f t="shared" si="100"/>
        <v/>
      </c>
      <c r="CE131" s="37" t="str">
        <f t="shared" si="101"/>
        <v/>
      </c>
      <c r="CF131" s="37" t="str">
        <f t="shared" si="102"/>
        <v/>
      </c>
      <c r="CG131" s="37" t="str">
        <f t="shared" si="103"/>
        <v/>
      </c>
      <c r="CH131" s="37" t="str">
        <f t="shared" si="104"/>
        <v/>
      </c>
      <c r="CI131" s="37" t="str">
        <f t="shared" si="105"/>
        <v/>
      </c>
    </row>
    <row r="132" spans="1:87" ht="12.75">
      <c r="A132" s="16"/>
      <c r="B132" s="14" t="str">
        <f>'Gene Table'!D131</f>
        <v>MIMAT0000104</v>
      </c>
      <c r="C132" s="14" t="s">
        <v>137</v>
      </c>
      <c r="D132" s="15" t="str">
        <f>IF(SUM('Test Sample Data'!D$3:D$98)&gt;10,IF(AND(ISNUMBER('Test Sample Data'!D131),'Test Sample Data'!D131&lt;$B$1,'Test Sample Data'!D131&gt;0),'Test Sample Data'!D131,$B$1),"")</f>
        <v/>
      </c>
      <c r="E132" s="15" t="str">
        <f>IF(SUM('Test Sample Data'!E$3:E$98)&gt;10,IF(AND(ISNUMBER('Test Sample Data'!E131),'Test Sample Data'!E131&lt;$B$1,'Test Sample Data'!E131&gt;0),'Test Sample Data'!E131,$B$1),"")</f>
        <v/>
      </c>
      <c r="F132" s="15" t="str">
        <f>IF(SUM('Test Sample Data'!F$3:F$98)&gt;10,IF(AND(ISNUMBER('Test Sample Data'!F131),'Test Sample Data'!F131&lt;$B$1,'Test Sample Data'!F131&gt;0),'Test Sample Data'!F131,$B$1),"")</f>
        <v/>
      </c>
      <c r="G132" s="15" t="str">
        <f>IF(SUM('Test Sample Data'!G$3:G$98)&gt;10,IF(AND(ISNUMBER('Test Sample Data'!G131),'Test Sample Data'!G131&lt;$B$1,'Test Sample Data'!G131&gt;0),'Test Sample Data'!G131,$B$1),"")</f>
        <v/>
      </c>
      <c r="H132" s="15" t="str">
        <f>IF(SUM('Test Sample Data'!H$3:H$98)&gt;10,IF(AND(ISNUMBER('Test Sample Data'!H131),'Test Sample Data'!H131&lt;$B$1,'Test Sample Data'!H131&gt;0),'Test Sample Data'!H131,$B$1),"")</f>
        <v/>
      </c>
      <c r="I132" s="15" t="str">
        <f>IF(SUM('Test Sample Data'!I$3:I$98)&gt;10,IF(AND(ISNUMBER('Test Sample Data'!I131),'Test Sample Data'!I131&lt;$B$1,'Test Sample Data'!I131&gt;0),'Test Sample Data'!I131,$B$1),"")</f>
        <v/>
      </c>
      <c r="J132" s="15" t="str">
        <f>IF(SUM('Test Sample Data'!J$3:J$98)&gt;10,IF(AND(ISNUMBER('Test Sample Data'!J131),'Test Sample Data'!J131&lt;$B$1,'Test Sample Data'!J131&gt;0),'Test Sample Data'!J131,$B$1),"")</f>
        <v/>
      </c>
      <c r="K132" s="15" t="str">
        <f>IF(SUM('Test Sample Data'!K$3:K$98)&gt;10,IF(AND(ISNUMBER('Test Sample Data'!K131),'Test Sample Data'!K131&lt;$B$1,'Test Sample Data'!K131&gt;0),'Test Sample Data'!K131,$B$1),"")</f>
        <v/>
      </c>
      <c r="L132" s="15" t="str">
        <f>IF(SUM('Test Sample Data'!L$3:L$98)&gt;10,IF(AND(ISNUMBER('Test Sample Data'!L131),'Test Sample Data'!L131&lt;$B$1,'Test Sample Data'!L131&gt;0),'Test Sample Data'!L131,$B$1),"")</f>
        <v/>
      </c>
      <c r="M132" s="15" t="str">
        <f>IF(SUM('Test Sample Data'!M$3:M$98)&gt;10,IF(AND(ISNUMBER('Test Sample Data'!M131),'Test Sample Data'!M131&lt;$B$1,'Test Sample Data'!M131&gt;0),'Test Sample Data'!M131,$B$1),"")</f>
        <v/>
      </c>
      <c r="N132" s="15" t="str">
        <f>'Gene Table'!D131</f>
        <v>MIMAT0000104</v>
      </c>
      <c r="O132" s="14" t="s">
        <v>137</v>
      </c>
      <c r="P132" s="15" t="str">
        <f>IF(SUM('Control Sample Data'!D$3:D$98)&gt;10,IF(AND(ISNUMBER('Control Sample Data'!D131),'Control Sample Data'!D131&lt;$B$1,'Control Sample Data'!D131&gt;0),'Control Sample Data'!D131,$B$1),"")</f>
        <v/>
      </c>
      <c r="Q132" s="15" t="str">
        <f>IF(SUM('Control Sample Data'!E$3:E$98)&gt;10,IF(AND(ISNUMBER('Control Sample Data'!E131),'Control Sample Data'!E131&lt;$B$1,'Control Sample Data'!E131&gt;0),'Control Sample Data'!E131,$B$1),"")</f>
        <v/>
      </c>
      <c r="R132" s="15" t="str">
        <f>IF(SUM('Control Sample Data'!F$3:F$98)&gt;10,IF(AND(ISNUMBER('Control Sample Data'!F131),'Control Sample Data'!F131&lt;$B$1,'Control Sample Data'!F131&gt;0),'Control Sample Data'!F131,$B$1),"")</f>
        <v/>
      </c>
      <c r="S132" s="15" t="str">
        <f>IF(SUM('Control Sample Data'!G$3:G$98)&gt;10,IF(AND(ISNUMBER('Control Sample Data'!G131),'Control Sample Data'!G131&lt;$B$1,'Control Sample Data'!G131&gt;0),'Control Sample Data'!G131,$B$1),"")</f>
        <v/>
      </c>
      <c r="T132" s="15" t="str">
        <f>IF(SUM('Control Sample Data'!H$3:H$98)&gt;10,IF(AND(ISNUMBER('Control Sample Data'!H131),'Control Sample Data'!H131&lt;$B$1,'Control Sample Data'!H131&gt;0),'Control Sample Data'!H131,$B$1),"")</f>
        <v/>
      </c>
      <c r="U132" s="15" t="str">
        <f>IF(SUM('Control Sample Data'!I$3:I$98)&gt;10,IF(AND(ISNUMBER('Control Sample Data'!I131),'Control Sample Data'!I131&lt;$B$1,'Control Sample Data'!I131&gt;0),'Control Sample Data'!I131,$B$1),"")</f>
        <v/>
      </c>
      <c r="V132" s="15" t="str">
        <f>IF(SUM('Control Sample Data'!J$3:J$98)&gt;10,IF(AND(ISNUMBER('Control Sample Data'!J131),'Control Sample Data'!J131&lt;$B$1,'Control Sample Data'!J131&gt;0),'Control Sample Data'!J131,$B$1),"")</f>
        <v/>
      </c>
      <c r="W132" s="15" t="str">
        <f>IF(SUM('Control Sample Data'!K$3:K$98)&gt;10,IF(AND(ISNUMBER('Control Sample Data'!K131),'Control Sample Data'!K131&lt;$B$1,'Control Sample Data'!K131&gt;0),'Control Sample Data'!K131,$B$1),"")</f>
        <v/>
      </c>
      <c r="X132" s="15" t="str">
        <f>IF(SUM('Control Sample Data'!L$3:L$98)&gt;10,IF(AND(ISNUMBER('Control Sample Data'!L131),'Control Sample Data'!L131&lt;$B$1,'Control Sample Data'!L131&gt;0),'Control Sample Data'!L131,$B$1),"")</f>
        <v/>
      </c>
      <c r="Y132" s="15" t="str">
        <f>IF(SUM('Control Sample Data'!M$3:M$98)&gt;10,IF(AND(ISNUMBER('Control Sample Data'!M131),'Control Sample Data'!M131&lt;$B$1,'Control Sample Data'!M131&gt;0),'Control Sample Data'!M131,$B$1),"")</f>
        <v/>
      </c>
      <c r="AT132" s="34" t="str">
        <f aca="true" t="shared" si="130" ref="AT132:AT163">IF(ISERROR(D132-Z$122),"",D132-Z$122)</f>
        <v/>
      </c>
      <c r="AU132" s="34" t="str">
        <f aca="true" t="shared" si="131" ref="AU132:AU163">IF(ISERROR(E132-AA$122),"",E132-AA$122)</f>
        <v/>
      </c>
      <c r="AV132" s="34" t="str">
        <f aca="true" t="shared" si="132" ref="AV132:AV163">IF(ISERROR(F132-AB$122),"",F132-AB$122)</f>
        <v/>
      </c>
      <c r="AW132" s="34" t="str">
        <f aca="true" t="shared" si="133" ref="AW132:AW163">IF(ISERROR(G132-AC$122),"",G132-AC$122)</f>
        <v/>
      </c>
      <c r="AX132" s="34" t="str">
        <f aca="true" t="shared" si="134" ref="AX132:AX163">IF(ISERROR(H132-AD$122),"",H132-AD$122)</f>
        <v/>
      </c>
      <c r="AY132" s="34" t="str">
        <f aca="true" t="shared" si="135" ref="AY132:AY163">IF(ISERROR(I132-AE$122),"",I132-AE$122)</f>
        <v/>
      </c>
      <c r="AZ132" s="34" t="str">
        <f aca="true" t="shared" si="136" ref="AZ132:AZ163">IF(ISERROR(J132-AF$122),"",J132-AF$122)</f>
        <v/>
      </c>
      <c r="BA132" s="34" t="str">
        <f aca="true" t="shared" si="137" ref="BA132:BA163">IF(ISERROR(K132-AG$122),"",K132-AG$122)</f>
        <v/>
      </c>
      <c r="BB132" s="34" t="str">
        <f aca="true" t="shared" si="138" ref="BB132:BB163">IF(ISERROR(L132-AH$122),"",L132-AH$122)</f>
        <v/>
      </c>
      <c r="BC132" s="34" t="str">
        <f aca="true" t="shared" si="139" ref="BC132:BC163">IF(ISERROR(M132-AI$122),"",M132-AI$122)</f>
        <v/>
      </c>
      <c r="BD132" s="34" t="str">
        <f t="shared" si="117"/>
        <v/>
      </c>
      <c r="BE132" s="34" t="str">
        <f t="shared" si="118"/>
        <v/>
      </c>
      <c r="BF132" s="34" t="str">
        <f t="shared" si="119"/>
        <v/>
      </c>
      <c r="BG132" s="34" t="str">
        <f t="shared" si="120"/>
        <v/>
      </c>
      <c r="BH132" s="34" t="str">
        <f t="shared" si="121"/>
        <v/>
      </c>
      <c r="BI132" s="34" t="str">
        <f t="shared" si="122"/>
        <v/>
      </c>
      <c r="BJ132" s="34" t="str">
        <f t="shared" si="123"/>
        <v/>
      </c>
      <c r="BK132" s="34" t="str">
        <f t="shared" si="124"/>
        <v/>
      </c>
      <c r="BL132" s="34" t="str">
        <f t="shared" si="125"/>
        <v/>
      </c>
      <c r="BM132" s="34" t="str">
        <f t="shared" si="126"/>
        <v/>
      </c>
      <c r="BN132" s="36" t="e">
        <f t="shared" si="127"/>
        <v>#DIV/0!</v>
      </c>
      <c r="BO132" s="36" t="e">
        <f t="shared" si="128"/>
        <v>#DIV/0!</v>
      </c>
      <c r="BP132" s="37" t="str">
        <f t="shared" si="86"/>
        <v/>
      </c>
      <c r="BQ132" s="37" t="str">
        <f t="shared" si="87"/>
        <v/>
      </c>
      <c r="BR132" s="37" t="str">
        <f t="shared" si="88"/>
        <v/>
      </c>
      <c r="BS132" s="37" t="str">
        <f t="shared" si="89"/>
        <v/>
      </c>
      <c r="BT132" s="37" t="str">
        <f t="shared" si="90"/>
        <v/>
      </c>
      <c r="BU132" s="37" t="str">
        <f t="shared" si="91"/>
        <v/>
      </c>
      <c r="BV132" s="37" t="str">
        <f t="shared" si="92"/>
        <v/>
      </c>
      <c r="BW132" s="37" t="str">
        <f t="shared" si="93"/>
        <v/>
      </c>
      <c r="BX132" s="37" t="str">
        <f t="shared" si="94"/>
        <v/>
      </c>
      <c r="BY132" s="37" t="str">
        <f t="shared" si="95"/>
        <v/>
      </c>
      <c r="BZ132" s="37" t="str">
        <f t="shared" si="96"/>
        <v/>
      </c>
      <c r="CA132" s="37" t="str">
        <f t="shared" si="97"/>
        <v/>
      </c>
      <c r="CB132" s="37" t="str">
        <f t="shared" si="98"/>
        <v/>
      </c>
      <c r="CC132" s="37" t="str">
        <f t="shared" si="99"/>
        <v/>
      </c>
      <c r="CD132" s="37" t="str">
        <f t="shared" si="100"/>
        <v/>
      </c>
      <c r="CE132" s="37" t="str">
        <f t="shared" si="101"/>
        <v/>
      </c>
      <c r="CF132" s="37" t="str">
        <f t="shared" si="102"/>
        <v/>
      </c>
      <c r="CG132" s="37" t="str">
        <f t="shared" si="103"/>
        <v/>
      </c>
      <c r="CH132" s="37" t="str">
        <f t="shared" si="104"/>
        <v/>
      </c>
      <c r="CI132" s="37" t="str">
        <f t="shared" si="105"/>
        <v/>
      </c>
    </row>
    <row r="133" spans="1:87" ht="12.75">
      <c r="A133" s="16"/>
      <c r="B133" s="14" t="str">
        <f>'Gene Table'!D132</f>
        <v>MIMAT0000074</v>
      </c>
      <c r="C133" s="14" t="s">
        <v>141</v>
      </c>
      <c r="D133" s="15" t="str">
        <f>IF(SUM('Test Sample Data'!D$3:D$98)&gt;10,IF(AND(ISNUMBER('Test Sample Data'!D132),'Test Sample Data'!D132&lt;$B$1,'Test Sample Data'!D132&gt;0),'Test Sample Data'!D132,$B$1),"")</f>
        <v/>
      </c>
      <c r="E133" s="15" t="str">
        <f>IF(SUM('Test Sample Data'!E$3:E$98)&gt;10,IF(AND(ISNUMBER('Test Sample Data'!E132),'Test Sample Data'!E132&lt;$B$1,'Test Sample Data'!E132&gt;0),'Test Sample Data'!E132,$B$1),"")</f>
        <v/>
      </c>
      <c r="F133" s="15" t="str">
        <f>IF(SUM('Test Sample Data'!F$3:F$98)&gt;10,IF(AND(ISNUMBER('Test Sample Data'!F132),'Test Sample Data'!F132&lt;$B$1,'Test Sample Data'!F132&gt;0),'Test Sample Data'!F132,$B$1),"")</f>
        <v/>
      </c>
      <c r="G133" s="15" t="str">
        <f>IF(SUM('Test Sample Data'!G$3:G$98)&gt;10,IF(AND(ISNUMBER('Test Sample Data'!G132),'Test Sample Data'!G132&lt;$B$1,'Test Sample Data'!G132&gt;0),'Test Sample Data'!G132,$B$1),"")</f>
        <v/>
      </c>
      <c r="H133" s="15" t="str">
        <f>IF(SUM('Test Sample Data'!H$3:H$98)&gt;10,IF(AND(ISNUMBER('Test Sample Data'!H132),'Test Sample Data'!H132&lt;$B$1,'Test Sample Data'!H132&gt;0),'Test Sample Data'!H132,$B$1),"")</f>
        <v/>
      </c>
      <c r="I133" s="15" t="str">
        <f>IF(SUM('Test Sample Data'!I$3:I$98)&gt;10,IF(AND(ISNUMBER('Test Sample Data'!I132),'Test Sample Data'!I132&lt;$B$1,'Test Sample Data'!I132&gt;0),'Test Sample Data'!I132,$B$1),"")</f>
        <v/>
      </c>
      <c r="J133" s="15" t="str">
        <f>IF(SUM('Test Sample Data'!J$3:J$98)&gt;10,IF(AND(ISNUMBER('Test Sample Data'!J132),'Test Sample Data'!J132&lt;$B$1,'Test Sample Data'!J132&gt;0),'Test Sample Data'!J132,$B$1),"")</f>
        <v/>
      </c>
      <c r="K133" s="15" t="str">
        <f>IF(SUM('Test Sample Data'!K$3:K$98)&gt;10,IF(AND(ISNUMBER('Test Sample Data'!K132),'Test Sample Data'!K132&lt;$B$1,'Test Sample Data'!K132&gt;0),'Test Sample Data'!K132,$B$1),"")</f>
        <v/>
      </c>
      <c r="L133" s="15" t="str">
        <f>IF(SUM('Test Sample Data'!L$3:L$98)&gt;10,IF(AND(ISNUMBER('Test Sample Data'!L132),'Test Sample Data'!L132&lt;$B$1,'Test Sample Data'!L132&gt;0),'Test Sample Data'!L132,$B$1),"")</f>
        <v/>
      </c>
      <c r="M133" s="15" t="str">
        <f>IF(SUM('Test Sample Data'!M$3:M$98)&gt;10,IF(AND(ISNUMBER('Test Sample Data'!M132),'Test Sample Data'!M132&lt;$B$1,'Test Sample Data'!M132&gt;0),'Test Sample Data'!M132,$B$1),"")</f>
        <v/>
      </c>
      <c r="N133" s="15" t="str">
        <f>'Gene Table'!D132</f>
        <v>MIMAT0000074</v>
      </c>
      <c r="O133" s="14" t="s">
        <v>141</v>
      </c>
      <c r="P133" s="15" t="str">
        <f>IF(SUM('Control Sample Data'!D$3:D$98)&gt;10,IF(AND(ISNUMBER('Control Sample Data'!D132),'Control Sample Data'!D132&lt;$B$1,'Control Sample Data'!D132&gt;0),'Control Sample Data'!D132,$B$1),"")</f>
        <v/>
      </c>
      <c r="Q133" s="15" t="str">
        <f>IF(SUM('Control Sample Data'!E$3:E$98)&gt;10,IF(AND(ISNUMBER('Control Sample Data'!E132),'Control Sample Data'!E132&lt;$B$1,'Control Sample Data'!E132&gt;0),'Control Sample Data'!E132,$B$1),"")</f>
        <v/>
      </c>
      <c r="R133" s="15" t="str">
        <f>IF(SUM('Control Sample Data'!F$3:F$98)&gt;10,IF(AND(ISNUMBER('Control Sample Data'!F132),'Control Sample Data'!F132&lt;$B$1,'Control Sample Data'!F132&gt;0),'Control Sample Data'!F132,$B$1),"")</f>
        <v/>
      </c>
      <c r="S133" s="15" t="str">
        <f>IF(SUM('Control Sample Data'!G$3:G$98)&gt;10,IF(AND(ISNUMBER('Control Sample Data'!G132),'Control Sample Data'!G132&lt;$B$1,'Control Sample Data'!G132&gt;0),'Control Sample Data'!G132,$B$1),"")</f>
        <v/>
      </c>
      <c r="T133" s="15" t="str">
        <f>IF(SUM('Control Sample Data'!H$3:H$98)&gt;10,IF(AND(ISNUMBER('Control Sample Data'!H132),'Control Sample Data'!H132&lt;$B$1,'Control Sample Data'!H132&gt;0),'Control Sample Data'!H132,$B$1),"")</f>
        <v/>
      </c>
      <c r="U133" s="15" t="str">
        <f>IF(SUM('Control Sample Data'!I$3:I$98)&gt;10,IF(AND(ISNUMBER('Control Sample Data'!I132),'Control Sample Data'!I132&lt;$B$1,'Control Sample Data'!I132&gt;0),'Control Sample Data'!I132,$B$1),"")</f>
        <v/>
      </c>
      <c r="V133" s="15" t="str">
        <f>IF(SUM('Control Sample Data'!J$3:J$98)&gt;10,IF(AND(ISNUMBER('Control Sample Data'!J132),'Control Sample Data'!J132&lt;$B$1,'Control Sample Data'!J132&gt;0),'Control Sample Data'!J132,$B$1),"")</f>
        <v/>
      </c>
      <c r="W133" s="15" t="str">
        <f>IF(SUM('Control Sample Data'!K$3:K$98)&gt;10,IF(AND(ISNUMBER('Control Sample Data'!K132),'Control Sample Data'!K132&lt;$B$1,'Control Sample Data'!K132&gt;0),'Control Sample Data'!K132,$B$1),"")</f>
        <v/>
      </c>
      <c r="X133" s="15" t="str">
        <f>IF(SUM('Control Sample Data'!L$3:L$98)&gt;10,IF(AND(ISNUMBER('Control Sample Data'!L132),'Control Sample Data'!L132&lt;$B$1,'Control Sample Data'!L132&gt;0),'Control Sample Data'!L132,$B$1),"")</f>
        <v/>
      </c>
      <c r="Y133" s="15" t="str">
        <f>IF(SUM('Control Sample Data'!M$3:M$98)&gt;10,IF(AND(ISNUMBER('Control Sample Data'!M132),'Control Sample Data'!M132&lt;$B$1,'Control Sample Data'!M132&gt;0),'Control Sample Data'!M132,$B$1),"")</f>
        <v/>
      </c>
      <c r="AT133" s="34" t="str">
        <f t="shared" si="130"/>
        <v/>
      </c>
      <c r="AU133" s="34" t="str">
        <f t="shared" si="131"/>
        <v/>
      </c>
      <c r="AV133" s="34" t="str">
        <f t="shared" si="132"/>
        <v/>
      </c>
      <c r="AW133" s="34" t="str">
        <f t="shared" si="133"/>
        <v/>
      </c>
      <c r="AX133" s="34" t="str">
        <f t="shared" si="134"/>
        <v/>
      </c>
      <c r="AY133" s="34" t="str">
        <f t="shared" si="135"/>
        <v/>
      </c>
      <c r="AZ133" s="34" t="str">
        <f t="shared" si="136"/>
        <v/>
      </c>
      <c r="BA133" s="34" t="str">
        <f t="shared" si="137"/>
        <v/>
      </c>
      <c r="BB133" s="34" t="str">
        <f t="shared" si="138"/>
        <v/>
      </c>
      <c r="BC133" s="34" t="str">
        <f t="shared" si="139"/>
        <v/>
      </c>
      <c r="BD133" s="34" t="str">
        <f t="shared" si="117"/>
        <v/>
      </c>
      <c r="BE133" s="34" t="str">
        <f t="shared" si="118"/>
        <v/>
      </c>
      <c r="BF133" s="34" t="str">
        <f t="shared" si="119"/>
        <v/>
      </c>
      <c r="BG133" s="34" t="str">
        <f t="shared" si="120"/>
        <v/>
      </c>
      <c r="BH133" s="34" t="str">
        <f t="shared" si="121"/>
        <v/>
      </c>
      <c r="BI133" s="34" t="str">
        <f t="shared" si="122"/>
        <v/>
      </c>
      <c r="BJ133" s="34" t="str">
        <f t="shared" si="123"/>
        <v/>
      </c>
      <c r="BK133" s="34" t="str">
        <f t="shared" si="124"/>
        <v/>
      </c>
      <c r="BL133" s="34" t="str">
        <f t="shared" si="125"/>
        <v/>
      </c>
      <c r="BM133" s="34" t="str">
        <f t="shared" si="126"/>
        <v/>
      </c>
      <c r="BN133" s="36" t="e">
        <f t="shared" si="127"/>
        <v>#DIV/0!</v>
      </c>
      <c r="BO133" s="36" t="e">
        <f t="shared" si="128"/>
        <v>#DIV/0!</v>
      </c>
      <c r="BP133" s="37" t="str">
        <f aca="true" t="shared" si="140" ref="BP133:BP195">IF(ISNUMBER(AT133),POWER(2,-AT133),"")</f>
        <v/>
      </c>
      <c r="BQ133" s="37" t="str">
        <f aca="true" t="shared" si="141" ref="BQ133:BQ195">IF(ISNUMBER(AU133),POWER(2,-AU133),"")</f>
        <v/>
      </c>
      <c r="BR133" s="37" t="str">
        <f aca="true" t="shared" si="142" ref="BR133:BR195">IF(ISNUMBER(AV133),POWER(2,-AV133),"")</f>
        <v/>
      </c>
      <c r="BS133" s="37" t="str">
        <f aca="true" t="shared" si="143" ref="BS133:BS195">IF(ISNUMBER(AW133),POWER(2,-AW133),"")</f>
        <v/>
      </c>
      <c r="BT133" s="37" t="str">
        <f aca="true" t="shared" si="144" ref="BT133:BT195">IF(ISNUMBER(AX133),POWER(2,-AX133),"")</f>
        <v/>
      </c>
      <c r="BU133" s="37" t="str">
        <f aca="true" t="shared" si="145" ref="BU133:BU195">IF(ISNUMBER(AY133),POWER(2,-AY133),"")</f>
        <v/>
      </c>
      <c r="BV133" s="37" t="str">
        <f aca="true" t="shared" si="146" ref="BV133:BV195">IF(ISNUMBER(AZ133),POWER(2,-AZ133),"")</f>
        <v/>
      </c>
      <c r="BW133" s="37" t="str">
        <f aca="true" t="shared" si="147" ref="BW133:BW195">IF(ISNUMBER(BA133),POWER(2,-BA133),"")</f>
        <v/>
      </c>
      <c r="BX133" s="37" t="str">
        <f aca="true" t="shared" si="148" ref="BX133:BX195">IF(ISNUMBER(BB133),POWER(2,-BB133),"")</f>
        <v/>
      </c>
      <c r="BY133" s="37" t="str">
        <f aca="true" t="shared" si="149" ref="BY133:BY195">IF(ISNUMBER(BC133),POWER(2,-BC133),"")</f>
        <v/>
      </c>
      <c r="BZ133" s="37" t="str">
        <f aca="true" t="shared" si="150" ref="BZ133:BZ195">IF(ISNUMBER(BD133),POWER(2,-BD133),"")</f>
        <v/>
      </c>
      <c r="CA133" s="37" t="str">
        <f aca="true" t="shared" si="151" ref="CA133:CA195">IF(ISNUMBER(BE133),POWER(2,-BE133),"")</f>
        <v/>
      </c>
      <c r="CB133" s="37" t="str">
        <f aca="true" t="shared" si="152" ref="CB133:CB195">IF(ISNUMBER(BF133),POWER(2,-BF133),"")</f>
        <v/>
      </c>
      <c r="CC133" s="37" t="str">
        <f aca="true" t="shared" si="153" ref="CC133:CC195">IF(ISNUMBER(BG133),POWER(2,-BG133),"")</f>
        <v/>
      </c>
      <c r="CD133" s="37" t="str">
        <f aca="true" t="shared" si="154" ref="CD133:CD195">IF(ISNUMBER(BH133),POWER(2,-BH133),"")</f>
        <v/>
      </c>
      <c r="CE133" s="37" t="str">
        <f aca="true" t="shared" si="155" ref="CE133:CE195">IF(ISNUMBER(BI133),POWER(2,-BI133),"")</f>
        <v/>
      </c>
      <c r="CF133" s="37" t="str">
        <f aca="true" t="shared" si="156" ref="CF133:CF195">IF(ISNUMBER(BJ133),POWER(2,-BJ133),"")</f>
        <v/>
      </c>
      <c r="CG133" s="37" t="str">
        <f aca="true" t="shared" si="157" ref="CG133:CG195">IF(ISNUMBER(BK133),POWER(2,-BK133),"")</f>
        <v/>
      </c>
      <c r="CH133" s="37" t="str">
        <f aca="true" t="shared" si="158" ref="CH133:CH195">IF(ISNUMBER(BL133),POWER(2,-BL133),"")</f>
        <v/>
      </c>
      <c r="CI133" s="37" t="str">
        <f aca="true" t="shared" si="159" ref="CI133:CI195">IF(ISNUMBER(BM133),POWER(2,-BM133),"")</f>
        <v/>
      </c>
    </row>
    <row r="134" spans="1:87" ht="12.75">
      <c r="A134" s="16"/>
      <c r="B134" s="14" t="str">
        <f>'Gene Table'!D133</f>
        <v>MIMAT0000257</v>
      </c>
      <c r="C134" s="14" t="s">
        <v>145</v>
      </c>
      <c r="D134" s="15" t="str">
        <f>IF(SUM('Test Sample Data'!D$3:D$98)&gt;10,IF(AND(ISNUMBER('Test Sample Data'!D133),'Test Sample Data'!D133&lt;$B$1,'Test Sample Data'!D133&gt;0),'Test Sample Data'!D133,$B$1),"")</f>
        <v/>
      </c>
      <c r="E134" s="15" t="str">
        <f>IF(SUM('Test Sample Data'!E$3:E$98)&gt;10,IF(AND(ISNUMBER('Test Sample Data'!E133),'Test Sample Data'!E133&lt;$B$1,'Test Sample Data'!E133&gt;0),'Test Sample Data'!E133,$B$1),"")</f>
        <v/>
      </c>
      <c r="F134" s="15" t="str">
        <f>IF(SUM('Test Sample Data'!F$3:F$98)&gt;10,IF(AND(ISNUMBER('Test Sample Data'!F133),'Test Sample Data'!F133&lt;$B$1,'Test Sample Data'!F133&gt;0),'Test Sample Data'!F133,$B$1),"")</f>
        <v/>
      </c>
      <c r="G134" s="15" t="str">
        <f>IF(SUM('Test Sample Data'!G$3:G$98)&gt;10,IF(AND(ISNUMBER('Test Sample Data'!G133),'Test Sample Data'!G133&lt;$B$1,'Test Sample Data'!G133&gt;0),'Test Sample Data'!G133,$B$1),"")</f>
        <v/>
      </c>
      <c r="H134" s="15" t="str">
        <f>IF(SUM('Test Sample Data'!H$3:H$98)&gt;10,IF(AND(ISNUMBER('Test Sample Data'!H133),'Test Sample Data'!H133&lt;$B$1,'Test Sample Data'!H133&gt;0),'Test Sample Data'!H133,$B$1),"")</f>
        <v/>
      </c>
      <c r="I134" s="15" t="str">
        <f>IF(SUM('Test Sample Data'!I$3:I$98)&gt;10,IF(AND(ISNUMBER('Test Sample Data'!I133),'Test Sample Data'!I133&lt;$B$1,'Test Sample Data'!I133&gt;0),'Test Sample Data'!I133,$B$1),"")</f>
        <v/>
      </c>
      <c r="J134" s="15" t="str">
        <f>IF(SUM('Test Sample Data'!J$3:J$98)&gt;10,IF(AND(ISNUMBER('Test Sample Data'!J133),'Test Sample Data'!J133&lt;$B$1,'Test Sample Data'!J133&gt;0),'Test Sample Data'!J133,$B$1),"")</f>
        <v/>
      </c>
      <c r="K134" s="15" t="str">
        <f>IF(SUM('Test Sample Data'!K$3:K$98)&gt;10,IF(AND(ISNUMBER('Test Sample Data'!K133),'Test Sample Data'!K133&lt;$B$1,'Test Sample Data'!K133&gt;0),'Test Sample Data'!K133,$B$1),"")</f>
        <v/>
      </c>
      <c r="L134" s="15" t="str">
        <f>IF(SUM('Test Sample Data'!L$3:L$98)&gt;10,IF(AND(ISNUMBER('Test Sample Data'!L133),'Test Sample Data'!L133&lt;$B$1,'Test Sample Data'!L133&gt;0),'Test Sample Data'!L133,$B$1),"")</f>
        <v/>
      </c>
      <c r="M134" s="15" t="str">
        <f>IF(SUM('Test Sample Data'!M$3:M$98)&gt;10,IF(AND(ISNUMBER('Test Sample Data'!M133),'Test Sample Data'!M133&lt;$B$1,'Test Sample Data'!M133&gt;0),'Test Sample Data'!M133,$B$1),"")</f>
        <v/>
      </c>
      <c r="N134" s="15" t="str">
        <f>'Gene Table'!D133</f>
        <v>MIMAT0000257</v>
      </c>
      <c r="O134" s="14" t="s">
        <v>145</v>
      </c>
      <c r="P134" s="15" t="str">
        <f>IF(SUM('Control Sample Data'!D$3:D$98)&gt;10,IF(AND(ISNUMBER('Control Sample Data'!D133),'Control Sample Data'!D133&lt;$B$1,'Control Sample Data'!D133&gt;0),'Control Sample Data'!D133,$B$1),"")</f>
        <v/>
      </c>
      <c r="Q134" s="15" t="str">
        <f>IF(SUM('Control Sample Data'!E$3:E$98)&gt;10,IF(AND(ISNUMBER('Control Sample Data'!E133),'Control Sample Data'!E133&lt;$B$1,'Control Sample Data'!E133&gt;0),'Control Sample Data'!E133,$B$1),"")</f>
        <v/>
      </c>
      <c r="R134" s="15" t="str">
        <f>IF(SUM('Control Sample Data'!F$3:F$98)&gt;10,IF(AND(ISNUMBER('Control Sample Data'!F133),'Control Sample Data'!F133&lt;$B$1,'Control Sample Data'!F133&gt;0),'Control Sample Data'!F133,$B$1),"")</f>
        <v/>
      </c>
      <c r="S134" s="15" t="str">
        <f>IF(SUM('Control Sample Data'!G$3:G$98)&gt;10,IF(AND(ISNUMBER('Control Sample Data'!G133),'Control Sample Data'!G133&lt;$B$1,'Control Sample Data'!G133&gt;0),'Control Sample Data'!G133,$B$1),"")</f>
        <v/>
      </c>
      <c r="T134" s="15" t="str">
        <f>IF(SUM('Control Sample Data'!H$3:H$98)&gt;10,IF(AND(ISNUMBER('Control Sample Data'!H133),'Control Sample Data'!H133&lt;$B$1,'Control Sample Data'!H133&gt;0),'Control Sample Data'!H133,$B$1),"")</f>
        <v/>
      </c>
      <c r="U134" s="15" t="str">
        <f>IF(SUM('Control Sample Data'!I$3:I$98)&gt;10,IF(AND(ISNUMBER('Control Sample Data'!I133),'Control Sample Data'!I133&lt;$B$1,'Control Sample Data'!I133&gt;0),'Control Sample Data'!I133,$B$1),"")</f>
        <v/>
      </c>
      <c r="V134" s="15" t="str">
        <f>IF(SUM('Control Sample Data'!J$3:J$98)&gt;10,IF(AND(ISNUMBER('Control Sample Data'!J133),'Control Sample Data'!J133&lt;$B$1,'Control Sample Data'!J133&gt;0),'Control Sample Data'!J133,$B$1),"")</f>
        <v/>
      </c>
      <c r="W134" s="15" t="str">
        <f>IF(SUM('Control Sample Data'!K$3:K$98)&gt;10,IF(AND(ISNUMBER('Control Sample Data'!K133),'Control Sample Data'!K133&lt;$B$1,'Control Sample Data'!K133&gt;0),'Control Sample Data'!K133,$B$1),"")</f>
        <v/>
      </c>
      <c r="X134" s="15" t="str">
        <f>IF(SUM('Control Sample Data'!L$3:L$98)&gt;10,IF(AND(ISNUMBER('Control Sample Data'!L133),'Control Sample Data'!L133&lt;$B$1,'Control Sample Data'!L133&gt;0),'Control Sample Data'!L133,$B$1),"")</f>
        <v/>
      </c>
      <c r="Y134" s="15" t="str">
        <f>IF(SUM('Control Sample Data'!M$3:M$98)&gt;10,IF(AND(ISNUMBER('Control Sample Data'!M133),'Control Sample Data'!M133&lt;$B$1,'Control Sample Data'!M133&gt;0),'Control Sample Data'!M133,$B$1),"")</f>
        <v/>
      </c>
      <c r="AT134" s="34" t="str">
        <f t="shared" si="130"/>
        <v/>
      </c>
      <c r="AU134" s="34" t="str">
        <f t="shared" si="131"/>
        <v/>
      </c>
      <c r="AV134" s="34" t="str">
        <f t="shared" si="132"/>
        <v/>
      </c>
      <c r="AW134" s="34" t="str">
        <f t="shared" si="133"/>
        <v/>
      </c>
      <c r="AX134" s="34" t="str">
        <f t="shared" si="134"/>
        <v/>
      </c>
      <c r="AY134" s="34" t="str">
        <f t="shared" si="135"/>
        <v/>
      </c>
      <c r="AZ134" s="34" t="str">
        <f t="shared" si="136"/>
        <v/>
      </c>
      <c r="BA134" s="34" t="str">
        <f t="shared" si="137"/>
        <v/>
      </c>
      <c r="BB134" s="34" t="str">
        <f t="shared" si="138"/>
        <v/>
      </c>
      <c r="BC134" s="34" t="str">
        <f t="shared" si="139"/>
        <v/>
      </c>
      <c r="BD134" s="34" t="str">
        <f t="shared" si="117"/>
        <v/>
      </c>
      <c r="BE134" s="34" t="str">
        <f t="shared" si="118"/>
        <v/>
      </c>
      <c r="BF134" s="34" t="str">
        <f t="shared" si="119"/>
        <v/>
      </c>
      <c r="BG134" s="34" t="str">
        <f t="shared" si="120"/>
        <v/>
      </c>
      <c r="BH134" s="34" t="str">
        <f t="shared" si="121"/>
        <v/>
      </c>
      <c r="BI134" s="34" t="str">
        <f t="shared" si="122"/>
        <v/>
      </c>
      <c r="BJ134" s="34" t="str">
        <f t="shared" si="123"/>
        <v/>
      </c>
      <c r="BK134" s="34" t="str">
        <f t="shared" si="124"/>
        <v/>
      </c>
      <c r="BL134" s="34" t="str">
        <f t="shared" si="125"/>
        <v/>
      </c>
      <c r="BM134" s="34" t="str">
        <f t="shared" si="126"/>
        <v/>
      </c>
      <c r="BN134" s="36" t="e">
        <f t="shared" si="127"/>
        <v>#DIV/0!</v>
      </c>
      <c r="BO134" s="36" t="e">
        <f t="shared" si="128"/>
        <v>#DIV/0!</v>
      </c>
      <c r="BP134" s="37" t="str">
        <f t="shared" si="140"/>
        <v/>
      </c>
      <c r="BQ134" s="37" t="str">
        <f t="shared" si="141"/>
        <v/>
      </c>
      <c r="BR134" s="37" t="str">
        <f t="shared" si="142"/>
        <v/>
      </c>
      <c r="BS134" s="37" t="str">
        <f t="shared" si="143"/>
        <v/>
      </c>
      <c r="BT134" s="37" t="str">
        <f t="shared" si="144"/>
        <v/>
      </c>
      <c r="BU134" s="37" t="str">
        <f t="shared" si="145"/>
        <v/>
      </c>
      <c r="BV134" s="37" t="str">
        <f t="shared" si="146"/>
        <v/>
      </c>
      <c r="BW134" s="37" t="str">
        <f t="shared" si="147"/>
        <v/>
      </c>
      <c r="BX134" s="37" t="str">
        <f t="shared" si="148"/>
        <v/>
      </c>
      <c r="BY134" s="37" t="str">
        <f t="shared" si="149"/>
        <v/>
      </c>
      <c r="BZ134" s="37" t="str">
        <f t="shared" si="150"/>
        <v/>
      </c>
      <c r="CA134" s="37" t="str">
        <f t="shared" si="151"/>
        <v/>
      </c>
      <c r="CB134" s="37" t="str">
        <f t="shared" si="152"/>
        <v/>
      </c>
      <c r="CC134" s="37" t="str">
        <f t="shared" si="153"/>
        <v/>
      </c>
      <c r="CD134" s="37" t="str">
        <f t="shared" si="154"/>
        <v/>
      </c>
      <c r="CE134" s="37" t="str">
        <f t="shared" si="155"/>
        <v/>
      </c>
      <c r="CF134" s="37" t="str">
        <f t="shared" si="156"/>
        <v/>
      </c>
      <c r="CG134" s="37" t="str">
        <f t="shared" si="157"/>
        <v/>
      </c>
      <c r="CH134" s="37" t="str">
        <f t="shared" si="158"/>
        <v/>
      </c>
      <c r="CI134" s="37" t="str">
        <f t="shared" si="159"/>
        <v/>
      </c>
    </row>
    <row r="135" spans="1:87" ht="12.75">
      <c r="A135" s="16"/>
      <c r="B135" s="14" t="str">
        <f>'Gene Table'!D134</f>
        <v>MIMAT0000510</v>
      </c>
      <c r="C135" s="14" t="s">
        <v>149</v>
      </c>
      <c r="D135" s="15" t="str">
        <f>IF(SUM('Test Sample Data'!D$3:D$98)&gt;10,IF(AND(ISNUMBER('Test Sample Data'!D134),'Test Sample Data'!D134&lt;$B$1,'Test Sample Data'!D134&gt;0),'Test Sample Data'!D134,$B$1),"")</f>
        <v/>
      </c>
      <c r="E135" s="15" t="str">
        <f>IF(SUM('Test Sample Data'!E$3:E$98)&gt;10,IF(AND(ISNUMBER('Test Sample Data'!E134),'Test Sample Data'!E134&lt;$B$1,'Test Sample Data'!E134&gt;0),'Test Sample Data'!E134,$B$1),"")</f>
        <v/>
      </c>
      <c r="F135" s="15" t="str">
        <f>IF(SUM('Test Sample Data'!F$3:F$98)&gt;10,IF(AND(ISNUMBER('Test Sample Data'!F134),'Test Sample Data'!F134&lt;$B$1,'Test Sample Data'!F134&gt;0),'Test Sample Data'!F134,$B$1),"")</f>
        <v/>
      </c>
      <c r="G135" s="15" t="str">
        <f>IF(SUM('Test Sample Data'!G$3:G$98)&gt;10,IF(AND(ISNUMBER('Test Sample Data'!G134),'Test Sample Data'!G134&lt;$B$1,'Test Sample Data'!G134&gt;0),'Test Sample Data'!G134,$B$1),"")</f>
        <v/>
      </c>
      <c r="H135" s="15" t="str">
        <f>IF(SUM('Test Sample Data'!H$3:H$98)&gt;10,IF(AND(ISNUMBER('Test Sample Data'!H134),'Test Sample Data'!H134&lt;$B$1,'Test Sample Data'!H134&gt;0),'Test Sample Data'!H134,$B$1),"")</f>
        <v/>
      </c>
      <c r="I135" s="15" t="str">
        <f>IF(SUM('Test Sample Data'!I$3:I$98)&gt;10,IF(AND(ISNUMBER('Test Sample Data'!I134),'Test Sample Data'!I134&lt;$B$1,'Test Sample Data'!I134&gt;0),'Test Sample Data'!I134,$B$1),"")</f>
        <v/>
      </c>
      <c r="J135" s="15" t="str">
        <f>IF(SUM('Test Sample Data'!J$3:J$98)&gt;10,IF(AND(ISNUMBER('Test Sample Data'!J134),'Test Sample Data'!J134&lt;$B$1,'Test Sample Data'!J134&gt;0),'Test Sample Data'!J134,$B$1),"")</f>
        <v/>
      </c>
      <c r="K135" s="15" t="str">
        <f>IF(SUM('Test Sample Data'!K$3:K$98)&gt;10,IF(AND(ISNUMBER('Test Sample Data'!K134),'Test Sample Data'!K134&lt;$B$1,'Test Sample Data'!K134&gt;0),'Test Sample Data'!K134,$B$1),"")</f>
        <v/>
      </c>
      <c r="L135" s="15" t="str">
        <f>IF(SUM('Test Sample Data'!L$3:L$98)&gt;10,IF(AND(ISNUMBER('Test Sample Data'!L134),'Test Sample Data'!L134&lt;$B$1,'Test Sample Data'!L134&gt;0),'Test Sample Data'!L134,$B$1),"")</f>
        <v/>
      </c>
      <c r="M135" s="15" t="str">
        <f>IF(SUM('Test Sample Data'!M$3:M$98)&gt;10,IF(AND(ISNUMBER('Test Sample Data'!M134),'Test Sample Data'!M134&lt;$B$1,'Test Sample Data'!M134&gt;0),'Test Sample Data'!M134,$B$1),"")</f>
        <v/>
      </c>
      <c r="N135" s="15" t="str">
        <f>'Gene Table'!D134</f>
        <v>MIMAT0000510</v>
      </c>
      <c r="O135" s="14" t="s">
        <v>149</v>
      </c>
      <c r="P135" s="15" t="str">
        <f>IF(SUM('Control Sample Data'!D$3:D$98)&gt;10,IF(AND(ISNUMBER('Control Sample Data'!D134),'Control Sample Data'!D134&lt;$B$1,'Control Sample Data'!D134&gt;0),'Control Sample Data'!D134,$B$1),"")</f>
        <v/>
      </c>
      <c r="Q135" s="15" t="str">
        <f>IF(SUM('Control Sample Data'!E$3:E$98)&gt;10,IF(AND(ISNUMBER('Control Sample Data'!E134),'Control Sample Data'!E134&lt;$B$1,'Control Sample Data'!E134&gt;0),'Control Sample Data'!E134,$B$1),"")</f>
        <v/>
      </c>
      <c r="R135" s="15" t="str">
        <f>IF(SUM('Control Sample Data'!F$3:F$98)&gt;10,IF(AND(ISNUMBER('Control Sample Data'!F134),'Control Sample Data'!F134&lt;$B$1,'Control Sample Data'!F134&gt;0),'Control Sample Data'!F134,$B$1),"")</f>
        <v/>
      </c>
      <c r="S135" s="15" t="str">
        <f>IF(SUM('Control Sample Data'!G$3:G$98)&gt;10,IF(AND(ISNUMBER('Control Sample Data'!G134),'Control Sample Data'!G134&lt;$B$1,'Control Sample Data'!G134&gt;0),'Control Sample Data'!G134,$B$1),"")</f>
        <v/>
      </c>
      <c r="T135" s="15" t="str">
        <f>IF(SUM('Control Sample Data'!H$3:H$98)&gt;10,IF(AND(ISNUMBER('Control Sample Data'!H134),'Control Sample Data'!H134&lt;$B$1,'Control Sample Data'!H134&gt;0),'Control Sample Data'!H134,$B$1),"")</f>
        <v/>
      </c>
      <c r="U135" s="15" t="str">
        <f>IF(SUM('Control Sample Data'!I$3:I$98)&gt;10,IF(AND(ISNUMBER('Control Sample Data'!I134),'Control Sample Data'!I134&lt;$B$1,'Control Sample Data'!I134&gt;0),'Control Sample Data'!I134,$B$1),"")</f>
        <v/>
      </c>
      <c r="V135" s="15" t="str">
        <f>IF(SUM('Control Sample Data'!J$3:J$98)&gt;10,IF(AND(ISNUMBER('Control Sample Data'!J134),'Control Sample Data'!J134&lt;$B$1,'Control Sample Data'!J134&gt;0),'Control Sample Data'!J134,$B$1),"")</f>
        <v/>
      </c>
      <c r="W135" s="15" t="str">
        <f>IF(SUM('Control Sample Data'!K$3:K$98)&gt;10,IF(AND(ISNUMBER('Control Sample Data'!K134),'Control Sample Data'!K134&lt;$B$1,'Control Sample Data'!K134&gt;0),'Control Sample Data'!K134,$B$1),"")</f>
        <v/>
      </c>
      <c r="X135" s="15" t="str">
        <f>IF(SUM('Control Sample Data'!L$3:L$98)&gt;10,IF(AND(ISNUMBER('Control Sample Data'!L134),'Control Sample Data'!L134&lt;$B$1,'Control Sample Data'!L134&gt;0),'Control Sample Data'!L134,$B$1),"")</f>
        <v/>
      </c>
      <c r="Y135" s="15" t="str">
        <f>IF(SUM('Control Sample Data'!M$3:M$98)&gt;10,IF(AND(ISNUMBER('Control Sample Data'!M134),'Control Sample Data'!M134&lt;$B$1,'Control Sample Data'!M134&gt;0),'Control Sample Data'!M134,$B$1),"")</f>
        <v/>
      </c>
      <c r="AT135" s="34" t="str">
        <f t="shared" si="130"/>
        <v/>
      </c>
      <c r="AU135" s="34" t="str">
        <f t="shared" si="131"/>
        <v/>
      </c>
      <c r="AV135" s="34" t="str">
        <f t="shared" si="132"/>
        <v/>
      </c>
      <c r="AW135" s="34" t="str">
        <f t="shared" si="133"/>
        <v/>
      </c>
      <c r="AX135" s="34" t="str">
        <f t="shared" si="134"/>
        <v/>
      </c>
      <c r="AY135" s="34" t="str">
        <f t="shared" si="135"/>
        <v/>
      </c>
      <c r="AZ135" s="34" t="str">
        <f t="shared" si="136"/>
        <v/>
      </c>
      <c r="BA135" s="34" t="str">
        <f t="shared" si="137"/>
        <v/>
      </c>
      <c r="BB135" s="34" t="str">
        <f t="shared" si="138"/>
        <v/>
      </c>
      <c r="BC135" s="34" t="str">
        <f t="shared" si="139"/>
        <v/>
      </c>
      <c r="BD135" s="34" t="str">
        <f t="shared" si="117"/>
        <v/>
      </c>
      <c r="BE135" s="34" t="str">
        <f t="shared" si="118"/>
        <v/>
      </c>
      <c r="BF135" s="34" t="str">
        <f t="shared" si="119"/>
        <v/>
      </c>
      <c r="BG135" s="34" t="str">
        <f t="shared" si="120"/>
        <v/>
      </c>
      <c r="BH135" s="34" t="str">
        <f t="shared" si="121"/>
        <v/>
      </c>
      <c r="BI135" s="34" t="str">
        <f t="shared" si="122"/>
        <v/>
      </c>
      <c r="BJ135" s="34" t="str">
        <f t="shared" si="123"/>
        <v/>
      </c>
      <c r="BK135" s="34" t="str">
        <f t="shared" si="124"/>
        <v/>
      </c>
      <c r="BL135" s="34" t="str">
        <f t="shared" si="125"/>
        <v/>
      </c>
      <c r="BM135" s="34" t="str">
        <f t="shared" si="126"/>
        <v/>
      </c>
      <c r="BN135" s="36" t="e">
        <f t="shared" si="127"/>
        <v>#DIV/0!</v>
      </c>
      <c r="BO135" s="36" t="e">
        <f t="shared" si="128"/>
        <v>#DIV/0!</v>
      </c>
      <c r="BP135" s="37" t="str">
        <f t="shared" si="140"/>
        <v/>
      </c>
      <c r="BQ135" s="37" t="str">
        <f t="shared" si="141"/>
        <v/>
      </c>
      <c r="BR135" s="37" t="str">
        <f t="shared" si="142"/>
        <v/>
      </c>
      <c r="BS135" s="37" t="str">
        <f t="shared" si="143"/>
        <v/>
      </c>
      <c r="BT135" s="37" t="str">
        <f t="shared" si="144"/>
        <v/>
      </c>
      <c r="BU135" s="37" t="str">
        <f t="shared" si="145"/>
        <v/>
      </c>
      <c r="BV135" s="37" t="str">
        <f t="shared" si="146"/>
        <v/>
      </c>
      <c r="BW135" s="37" t="str">
        <f t="shared" si="147"/>
        <v/>
      </c>
      <c r="BX135" s="37" t="str">
        <f t="shared" si="148"/>
        <v/>
      </c>
      <c r="BY135" s="37" t="str">
        <f t="shared" si="149"/>
        <v/>
      </c>
      <c r="BZ135" s="37" t="str">
        <f t="shared" si="150"/>
        <v/>
      </c>
      <c r="CA135" s="37" t="str">
        <f t="shared" si="151"/>
        <v/>
      </c>
      <c r="CB135" s="37" t="str">
        <f t="shared" si="152"/>
        <v/>
      </c>
      <c r="CC135" s="37" t="str">
        <f t="shared" si="153"/>
        <v/>
      </c>
      <c r="CD135" s="37" t="str">
        <f t="shared" si="154"/>
        <v/>
      </c>
      <c r="CE135" s="37" t="str">
        <f t="shared" si="155"/>
        <v/>
      </c>
      <c r="CF135" s="37" t="str">
        <f t="shared" si="156"/>
        <v/>
      </c>
      <c r="CG135" s="37" t="str">
        <f t="shared" si="157"/>
        <v/>
      </c>
      <c r="CH135" s="37" t="str">
        <f t="shared" si="158"/>
        <v/>
      </c>
      <c r="CI135" s="37" t="str">
        <f t="shared" si="159"/>
        <v/>
      </c>
    </row>
    <row r="136" spans="1:87" ht="12.75">
      <c r="A136" s="16"/>
      <c r="B136" s="14" t="str">
        <f>'Gene Table'!D135</f>
        <v>MIMAT0005792</v>
      </c>
      <c r="C136" s="14" t="s">
        <v>153</v>
      </c>
      <c r="D136" s="15" t="str">
        <f>IF(SUM('Test Sample Data'!D$3:D$98)&gt;10,IF(AND(ISNUMBER('Test Sample Data'!D135),'Test Sample Data'!D135&lt;$B$1,'Test Sample Data'!D135&gt;0),'Test Sample Data'!D135,$B$1),"")</f>
        <v/>
      </c>
      <c r="E136" s="15" t="str">
        <f>IF(SUM('Test Sample Data'!E$3:E$98)&gt;10,IF(AND(ISNUMBER('Test Sample Data'!E135),'Test Sample Data'!E135&lt;$B$1,'Test Sample Data'!E135&gt;0),'Test Sample Data'!E135,$B$1),"")</f>
        <v/>
      </c>
      <c r="F136" s="15" t="str">
        <f>IF(SUM('Test Sample Data'!F$3:F$98)&gt;10,IF(AND(ISNUMBER('Test Sample Data'!F135),'Test Sample Data'!F135&lt;$B$1,'Test Sample Data'!F135&gt;0),'Test Sample Data'!F135,$B$1),"")</f>
        <v/>
      </c>
      <c r="G136" s="15" t="str">
        <f>IF(SUM('Test Sample Data'!G$3:G$98)&gt;10,IF(AND(ISNUMBER('Test Sample Data'!G135),'Test Sample Data'!G135&lt;$B$1,'Test Sample Data'!G135&gt;0),'Test Sample Data'!G135,$B$1),"")</f>
        <v/>
      </c>
      <c r="H136" s="15" t="str">
        <f>IF(SUM('Test Sample Data'!H$3:H$98)&gt;10,IF(AND(ISNUMBER('Test Sample Data'!H135),'Test Sample Data'!H135&lt;$B$1,'Test Sample Data'!H135&gt;0),'Test Sample Data'!H135,$B$1),"")</f>
        <v/>
      </c>
      <c r="I136" s="15" t="str">
        <f>IF(SUM('Test Sample Data'!I$3:I$98)&gt;10,IF(AND(ISNUMBER('Test Sample Data'!I135),'Test Sample Data'!I135&lt;$B$1,'Test Sample Data'!I135&gt;0),'Test Sample Data'!I135,$B$1),"")</f>
        <v/>
      </c>
      <c r="J136" s="15" t="str">
        <f>IF(SUM('Test Sample Data'!J$3:J$98)&gt;10,IF(AND(ISNUMBER('Test Sample Data'!J135),'Test Sample Data'!J135&lt;$B$1,'Test Sample Data'!J135&gt;0),'Test Sample Data'!J135,$B$1),"")</f>
        <v/>
      </c>
      <c r="K136" s="15" t="str">
        <f>IF(SUM('Test Sample Data'!K$3:K$98)&gt;10,IF(AND(ISNUMBER('Test Sample Data'!K135),'Test Sample Data'!K135&lt;$B$1,'Test Sample Data'!K135&gt;0),'Test Sample Data'!K135,$B$1),"")</f>
        <v/>
      </c>
      <c r="L136" s="15" t="str">
        <f>IF(SUM('Test Sample Data'!L$3:L$98)&gt;10,IF(AND(ISNUMBER('Test Sample Data'!L135),'Test Sample Data'!L135&lt;$B$1,'Test Sample Data'!L135&gt;0),'Test Sample Data'!L135,$B$1),"")</f>
        <v/>
      </c>
      <c r="M136" s="15" t="str">
        <f>IF(SUM('Test Sample Data'!M$3:M$98)&gt;10,IF(AND(ISNUMBER('Test Sample Data'!M135),'Test Sample Data'!M135&lt;$B$1,'Test Sample Data'!M135&gt;0),'Test Sample Data'!M135,$B$1),"")</f>
        <v/>
      </c>
      <c r="N136" s="15" t="str">
        <f>'Gene Table'!D135</f>
        <v>MIMAT0005792</v>
      </c>
      <c r="O136" s="14" t="s">
        <v>153</v>
      </c>
      <c r="P136" s="15" t="str">
        <f>IF(SUM('Control Sample Data'!D$3:D$98)&gt;10,IF(AND(ISNUMBER('Control Sample Data'!D135),'Control Sample Data'!D135&lt;$B$1,'Control Sample Data'!D135&gt;0),'Control Sample Data'!D135,$B$1),"")</f>
        <v/>
      </c>
      <c r="Q136" s="15" t="str">
        <f>IF(SUM('Control Sample Data'!E$3:E$98)&gt;10,IF(AND(ISNUMBER('Control Sample Data'!E135),'Control Sample Data'!E135&lt;$B$1,'Control Sample Data'!E135&gt;0),'Control Sample Data'!E135,$B$1),"")</f>
        <v/>
      </c>
      <c r="R136" s="15" t="str">
        <f>IF(SUM('Control Sample Data'!F$3:F$98)&gt;10,IF(AND(ISNUMBER('Control Sample Data'!F135),'Control Sample Data'!F135&lt;$B$1,'Control Sample Data'!F135&gt;0),'Control Sample Data'!F135,$B$1),"")</f>
        <v/>
      </c>
      <c r="S136" s="15" t="str">
        <f>IF(SUM('Control Sample Data'!G$3:G$98)&gt;10,IF(AND(ISNUMBER('Control Sample Data'!G135),'Control Sample Data'!G135&lt;$B$1,'Control Sample Data'!G135&gt;0),'Control Sample Data'!G135,$B$1),"")</f>
        <v/>
      </c>
      <c r="T136" s="15" t="str">
        <f>IF(SUM('Control Sample Data'!H$3:H$98)&gt;10,IF(AND(ISNUMBER('Control Sample Data'!H135),'Control Sample Data'!H135&lt;$B$1,'Control Sample Data'!H135&gt;0),'Control Sample Data'!H135,$B$1),"")</f>
        <v/>
      </c>
      <c r="U136" s="15" t="str">
        <f>IF(SUM('Control Sample Data'!I$3:I$98)&gt;10,IF(AND(ISNUMBER('Control Sample Data'!I135),'Control Sample Data'!I135&lt;$B$1,'Control Sample Data'!I135&gt;0),'Control Sample Data'!I135,$B$1),"")</f>
        <v/>
      </c>
      <c r="V136" s="15" t="str">
        <f>IF(SUM('Control Sample Data'!J$3:J$98)&gt;10,IF(AND(ISNUMBER('Control Sample Data'!J135),'Control Sample Data'!J135&lt;$B$1,'Control Sample Data'!J135&gt;0),'Control Sample Data'!J135,$B$1),"")</f>
        <v/>
      </c>
      <c r="W136" s="15" t="str">
        <f>IF(SUM('Control Sample Data'!K$3:K$98)&gt;10,IF(AND(ISNUMBER('Control Sample Data'!K135),'Control Sample Data'!K135&lt;$B$1,'Control Sample Data'!K135&gt;0),'Control Sample Data'!K135,$B$1),"")</f>
        <v/>
      </c>
      <c r="X136" s="15" t="str">
        <f>IF(SUM('Control Sample Data'!L$3:L$98)&gt;10,IF(AND(ISNUMBER('Control Sample Data'!L135),'Control Sample Data'!L135&lt;$B$1,'Control Sample Data'!L135&gt;0),'Control Sample Data'!L135,$B$1),"")</f>
        <v/>
      </c>
      <c r="Y136" s="15" t="str">
        <f>IF(SUM('Control Sample Data'!M$3:M$98)&gt;10,IF(AND(ISNUMBER('Control Sample Data'!M135),'Control Sample Data'!M135&lt;$B$1,'Control Sample Data'!M135&gt;0),'Control Sample Data'!M135,$B$1),"")</f>
        <v/>
      </c>
      <c r="AT136" s="34" t="str">
        <f t="shared" si="130"/>
        <v/>
      </c>
      <c r="AU136" s="34" t="str">
        <f t="shared" si="131"/>
        <v/>
      </c>
      <c r="AV136" s="34" t="str">
        <f t="shared" si="132"/>
        <v/>
      </c>
      <c r="AW136" s="34" t="str">
        <f t="shared" si="133"/>
        <v/>
      </c>
      <c r="AX136" s="34" t="str">
        <f t="shared" si="134"/>
        <v/>
      </c>
      <c r="AY136" s="34" t="str">
        <f t="shared" si="135"/>
        <v/>
      </c>
      <c r="AZ136" s="34" t="str">
        <f t="shared" si="136"/>
        <v/>
      </c>
      <c r="BA136" s="34" t="str">
        <f t="shared" si="137"/>
        <v/>
      </c>
      <c r="BB136" s="34" t="str">
        <f t="shared" si="138"/>
        <v/>
      </c>
      <c r="BC136" s="34" t="str">
        <f t="shared" si="139"/>
        <v/>
      </c>
      <c r="BD136" s="34" t="str">
        <f t="shared" si="117"/>
        <v/>
      </c>
      <c r="BE136" s="34" t="str">
        <f t="shared" si="118"/>
        <v/>
      </c>
      <c r="BF136" s="34" t="str">
        <f t="shared" si="119"/>
        <v/>
      </c>
      <c r="BG136" s="34" t="str">
        <f t="shared" si="120"/>
        <v/>
      </c>
      <c r="BH136" s="34" t="str">
        <f t="shared" si="121"/>
        <v/>
      </c>
      <c r="BI136" s="34" t="str">
        <f t="shared" si="122"/>
        <v/>
      </c>
      <c r="BJ136" s="34" t="str">
        <f t="shared" si="123"/>
        <v/>
      </c>
      <c r="BK136" s="34" t="str">
        <f t="shared" si="124"/>
        <v/>
      </c>
      <c r="BL136" s="34" t="str">
        <f t="shared" si="125"/>
        <v/>
      </c>
      <c r="BM136" s="34" t="str">
        <f t="shared" si="126"/>
        <v/>
      </c>
      <c r="BN136" s="36" t="e">
        <f t="shared" si="127"/>
        <v>#DIV/0!</v>
      </c>
      <c r="BO136" s="36" t="e">
        <f t="shared" si="128"/>
        <v>#DIV/0!</v>
      </c>
      <c r="BP136" s="37" t="str">
        <f t="shared" si="140"/>
        <v/>
      </c>
      <c r="BQ136" s="37" t="str">
        <f t="shared" si="141"/>
        <v/>
      </c>
      <c r="BR136" s="37" t="str">
        <f t="shared" si="142"/>
        <v/>
      </c>
      <c r="BS136" s="37" t="str">
        <f t="shared" si="143"/>
        <v/>
      </c>
      <c r="BT136" s="37" t="str">
        <f t="shared" si="144"/>
        <v/>
      </c>
      <c r="BU136" s="37" t="str">
        <f t="shared" si="145"/>
        <v/>
      </c>
      <c r="BV136" s="37" t="str">
        <f t="shared" si="146"/>
        <v/>
      </c>
      <c r="BW136" s="37" t="str">
        <f t="shared" si="147"/>
        <v/>
      </c>
      <c r="BX136" s="37" t="str">
        <f t="shared" si="148"/>
        <v/>
      </c>
      <c r="BY136" s="37" t="str">
        <f t="shared" si="149"/>
        <v/>
      </c>
      <c r="BZ136" s="37" t="str">
        <f t="shared" si="150"/>
        <v/>
      </c>
      <c r="CA136" s="37" t="str">
        <f t="shared" si="151"/>
        <v/>
      </c>
      <c r="CB136" s="37" t="str">
        <f t="shared" si="152"/>
        <v/>
      </c>
      <c r="CC136" s="37" t="str">
        <f t="shared" si="153"/>
        <v/>
      </c>
      <c r="CD136" s="37" t="str">
        <f t="shared" si="154"/>
        <v/>
      </c>
      <c r="CE136" s="37" t="str">
        <f t="shared" si="155"/>
        <v/>
      </c>
      <c r="CF136" s="37" t="str">
        <f t="shared" si="156"/>
        <v/>
      </c>
      <c r="CG136" s="37" t="str">
        <f t="shared" si="157"/>
        <v/>
      </c>
      <c r="CH136" s="37" t="str">
        <f t="shared" si="158"/>
        <v/>
      </c>
      <c r="CI136" s="37" t="str">
        <f t="shared" si="159"/>
        <v/>
      </c>
    </row>
    <row r="137" spans="1:87" ht="12.75">
      <c r="A137" s="16"/>
      <c r="B137" s="14" t="str">
        <f>'Gene Table'!D136</f>
        <v>MIMAT0000232</v>
      </c>
      <c r="C137" s="14" t="s">
        <v>157</v>
      </c>
      <c r="D137" s="15" t="str">
        <f>IF(SUM('Test Sample Data'!D$3:D$98)&gt;10,IF(AND(ISNUMBER('Test Sample Data'!D136),'Test Sample Data'!D136&lt;$B$1,'Test Sample Data'!D136&gt;0),'Test Sample Data'!D136,$B$1),"")</f>
        <v/>
      </c>
      <c r="E137" s="15" t="str">
        <f>IF(SUM('Test Sample Data'!E$3:E$98)&gt;10,IF(AND(ISNUMBER('Test Sample Data'!E136),'Test Sample Data'!E136&lt;$B$1,'Test Sample Data'!E136&gt;0),'Test Sample Data'!E136,$B$1),"")</f>
        <v/>
      </c>
      <c r="F137" s="15" t="str">
        <f>IF(SUM('Test Sample Data'!F$3:F$98)&gt;10,IF(AND(ISNUMBER('Test Sample Data'!F136),'Test Sample Data'!F136&lt;$B$1,'Test Sample Data'!F136&gt;0),'Test Sample Data'!F136,$B$1),"")</f>
        <v/>
      </c>
      <c r="G137" s="15" t="str">
        <f>IF(SUM('Test Sample Data'!G$3:G$98)&gt;10,IF(AND(ISNUMBER('Test Sample Data'!G136),'Test Sample Data'!G136&lt;$B$1,'Test Sample Data'!G136&gt;0),'Test Sample Data'!G136,$B$1),"")</f>
        <v/>
      </c>
      <c r="H137" s="15" t="str">
        <f>IF(SUM('Test Sample Data'!H$3:H$98)&gt;10,IF(AND(ISNUMBER('Test Sample Data'!H136),'Test Sample Data'!H136&lt;$B$1,'Test Sample Data'!H136&gt;0),'Test Sample Data'!H136,$B$1),"")</f>
        <v/>
      </c>
      <c r="I137" s="15" t="str">
        <f>IF(SUM('Test Sample Data'!I$3:I$98)&gt;10,IF(AND(ISNUMBER('Test Sample Data'!I136),'Test Sample Data'!I136&lt;$B$1,'Test Sample Data'!I136&gt;0),'Test Sample Data'!I136,$B$1),"")</f>
        <v/>
      </c>
      <c r="J137" s="15" t="str">
        <f>IF(SUM('Test Sample Data'!J$3:J$98)&gt;10,IF(AND(ISNUMBER('Test Sample Data'!J136),'Test Sample Data'!J136&lt;$B$1,'Test Sample Data'!J136&gt;0),'Test Sample Data'!J136,$B$1),"")</f>
        <v/>
      </c>
      <c r="K137" s="15" t="str">
        <f>IF(SUM('Test Sample Data'!K$3:K$98)&gt;10,IF(AND(ISNUMBER('Test Sample Data'!K136),'Test Sample Data'!K136&lt;$B$1,'Test Sample Data'!K136&gt;0),'Test Sample Data'!K136,$B$1),"")</f>
        <v/>
      </c>
      <c r="L137" s="15" t="str">
        <f>IF(SUM('Test Sample Data'!L$3:L$98)&gt;10,IF(AND(ISNUMBER('Test Sample Data'!L136),'Test Sample Data'!L136&lt;$B$1,'Test Sample Data'!L136&gt;0),'Test Sample Data'!L136,$B$1),"")</f>
        <v/>
      </c>
      <c r="M137" s="15" t="str">
        <f>IF(SUM('Test Sample Data'!M$3:M$98)&gt;10,IF(AND(ISNUMBER('Test Sample Data'!M136),'Test Sample Data'!M136&lt;$B$1,'Test Sample Data'!M136&gt;0),'Test Sample Data'!M136,$B$1),"")</f>
        <v/>
      </c>
      <c r="N137" s="15" t="str">
        <f>'Gene Table'!D136</f>
        <v>MIMAT0000232</v>
      </c>
      <c r="O137" s="14" t="s">
        <v>157</v>
      </c>
      <c r="P137" s="15" t="str">
        <f>IF(SUM('Control Sample Data'!D$3:D$98)&gt;10,IF(AND(ISNUMBER('Control Sample Data'!D136),'Control Sample Data'!D136&lt;$B$1,'Control Sample Data'!D136&gt;0),'Control Sample Data'!D136,$B$1),"")</f>
        <v/>
      </c>
      <c r="Q137" s="15" t="str">
        <f>IF(SUM('Control Sample Data'!E$3:E$98)&gt;10,IF(AND(ISNUMBER('Control Sample Data'!E136),'Control Sample Data'!E136&lt;$B$1,'Control Sample Data'!E136&gt;0),'Control Sample Data'!E136,$B$1),"")</f>
        <v/>
      </c>
      <c r="R137" s="15" t="str">
        <f>IF(SUM('Control Sample Data'!F$3:F$98)&gt;10,IF(AND(ISNUMBER('Control Sample Data'!F136),'Control Sample Data'!F136&lt;$B$1,'Control Sample Data'!F136&gt;0),'Control Sample Data'!F136,$B$1),"")</f>
        <v/>
      </c>
      <c r="S137" s="15" t="str">
        <f>IF(SUM('Control Sample Data'!G$3:G$98)&gt;10,IF(AND(ISNUMBER('Control Sample Data'!G136),'Control Sample Data'!G136&lt;$B$1,'Control Sample Data'!G136&gt;0),'Control Sample Data'!G136,$B$1),"")</f>
        <v/>
      </c>
      <c r="T137" s="15" t="str">
        <f>IF(SUM('Control Sample Data'!H$3:H$98)&gt;10,IF(AND(ISNUMBER('Control Sample Data'!H136),'Control Sample Data'!H136&lt;$B$1,'Control Sample Data'!H136&gt;0),'Control Sample Data'!H136,$B$1),"")</f>
        <v/>
      </c>
      <c r="U137" s="15" t="str">
        <f>IF(SUM('Control Sample Data'!I$3:I$98)&gt;10,IF(AND(ISNUMBER('Control Sample Data'!I136),'Control Sample Data'!I136&lt;$B$1,'Control Sample Data'!I136&gt;0),'Control Sample Data'!I136,$B$1),"")</f>
        <v/>
      </c>
      <c r="V137" s="15" t="str">
        <f>IF(SUM('Control Sample Data'!J$3:J$98)&gt;10,IF(AND(ISNUMBER('Control Sample Data'!J136),'Control Sample Data'!J136&lt;$B$1,'Control Sample Data'!J136&gt;0),'Control Sample Data'!J136,$B$1),"")</f>
        <v/>
      </c>
      <c r="W137" s="15" t="str">
        <f>IF(SUM('Control Sample Data'!K$3:K$98)&gt;10,IF(AND(ISNUMBER('Control Sample Data'!K136),'Control Sample Data'!K136&lt;$B$1,'Control Sample Data'!K136&gt;0),'Control Sample Data'!K136,$B$1),"")</f>
        <v/>
      </c>
      <c r="X137" s="15" t="str">
        <f>IF(SUM('Control Sample Data'!L$3:L$98)&gt;10,IF(AND(ISNUMBER('Control Sample Data'!L136),'Control Sample Data'!L136&lt;$B$1,'Control Sample Data'!L136&gt;0),'Control Sample Data'!L136,$B$1),"")</f>
        <v/>
      </c>
      <c r="Y137" s="15" t="str">
        <f>IF(SUM('Control Sample Data'!M$3:M$98)&gt;10,IF(AND(ISNUMBER('Control Sample Data'!M136),'Control Sample Data'!M136&lt;$B$1,'Control Sample Data'!M136&gt;0),'Control Sample Data'!M136,$B$1),"")</f>
        <v/>
      </c>
      <c r="AT137" s="34" t="str">
        <f t="shared" si="130"/>
        <v/>
      </c>
      <c r="AU137" s="34" t="str">
        <f t="shared" si="131"/>
        <v/>
      </c>
      <c r="AV137" s="34" t="str">
        <f t="shared" si="132"/>
        <v/>
      </c>
      <c r="AW137" s="34" t="str">
        <f t="shared" si="133"/>
        <v/>
      </c>
      <c r="AX137" s="34" t="str">
        <f t="shared" si="134"/>
        <v/>
      </c>
      <c r="AY137" s="34" t="str">
        <f t="shared" si="135"/>
        <v/>
      </c>
      <c r="AZ137" s="34" t="str">
        <f t="shared" si="136"/>
        <v/>
      </c>
      <c r="BA137" s="34" t="str">
        <f t="shared" si="137"/>
        <v/>
      </c>
      <c r="BB137" s="34" t="str">
        <f t="shared" si="138"/>
        <v/>
      </c>
      <c r="BC137" s="34" t="str">
        <f t="shared" si="139"/>
        <v/>
      </c>
      <c r="BD137" s="34" t="str">
        <f t="shared" si="117"/>
        <v/>
      </c>
      <c r="BE137" s="34" t="str">
        <f t="shared" si="118"/>
        <v/>
      </c>
      <c r="BF137" s="34" t="str">
        <f t="shared" si="119"/>
        <v/>
      </c>
      <c r="BG137" s="34" t="str">
        <f t="shared" si="120"/>
        <v/>
      </c>
      <c r="BH137" s="34" t="str">
        <f t="shared" si="121"/>
        <v/>
      </c>
      <c r="BI137" s="34" t="str">
        <f t="shared" si="122"/>
        <v/>
      </c>
      <c r="BJ137" s="34" t="str">
        <f t="shared" si="123"/>
        <v/>
      </c>
      <c r="BK137" s="34" t="str">
        <f t="shared" si="124"/>
        <v/>
      </c>
      <c r="BL137" s="34" t="str">
        <f t="shared" si="125"/>
        <v/>
      </c>
      <c r="BM137" s="34" t="str">
        <f t="shared" si="126"/>
        <v/>
      </c>
      <c r="BN137" s="36" t="e">
        <f t="shared" si="127"/>
        <v>#DIV/0!</v>
      </c>
      <c r="BO137" s="36" t="e">
        <f t="shared" si="128"/>
        <v>#DIV/0!</v>
      </c>
      <c r="BP137" s="37" t="str">
        <f t="shared" si="140"/>
        <v/>
      </c>
      <c r="BQ137" s="37" t="str">
        <f t="shared" si="141"/>
        <v/>
      </c>
      <c r="BR137" s="37" t="str">
        <f t="shared" si="142"/>
        <v/>
      </c>
      <c r="BS137" s="37" t="str">
        <f t="shared" si="143"/>
        <v/>
      </c>
      <c r="BT137" s="37" t="str">
        <f t="shared" si="144"/>
        <v/>
      </c>
      <c r="BU137" s="37" t="str">
        <f t="shared" si="145"/>
        <v/>
      </c>
      <c r="BV137" s="37" t="str">
        <f t="shared" si="146"/>
        <v/>
      </c>
      <c r="BW137" s="37" t="str">
        <f t="shared" si="147"/>
        <v/>
      </c>
      <c r="BX137" s="37" t="str">
        <f t="shared" si="148"/>
        <v/>
      </c>
      <c r="BY137" s="37" t="str">
        <f t="shared" si="149"/>
        <v/>
      </c>
      <c r="BZ137" s="37" t="str">
        <f t="shared" si="150"/>
        <v/>
      </c>
      <c r="CA137" s="37" t="str">
        <f t="shared" si="151"/>
        <v/>
      </c>
      <c r="CB137" s="37" t="str">
        <f t="shared" si="152"/>
        <v/>
      </c>
      <c r="CC137" s="37" t="str">
        <f t="shared" si="153"/>
        <v/>
      </c>
      <c r="CD137" s="37" t="str">
        <f t="shared" si="154"/>
        <v/>
      </c>
      <c r="CE137" s="37" t="str">
        <f t="shared" si="155"/>
        <v/>
      </c>
      <c r="CF137" s="37" t="str">
        <f t="shared" si="156"/>
        <v/>
      </c>
      <c r="CG137" s="37" t="str">
        <f t="shared" si="157"/>
        <v/>
      </c>
      <c r="CH137" s="37" t="str">
        <f t="shared" si="158"/>
        <v/>
      </c>
      <c r="CI137" s="37" t="str">
        <f t="shared" si="159"/>
        <v/>
      </c>
    </row>
    <row r="138" spans="1:87" ht="12.75">
      <c r="A138" s="16"/>
      <c r="B138" s="14" t="str">
        <f>'Gene Table'!D137</f>
        <v>MIMAT0005455</v>
      </c>
      <c r="C138" s="14" t="s">
        <v>161</v>
      </c>
      <c r="D138" s="15" t="str">
        <f>IF(SUM('Test Sample Data'!D$3:D$98)&gt;10,IF(AND(ISNUMBER('Test Sample Data'!D137),'Test Sample Data'!D137&lt;$B$1,'Test Sample Data'!D137&gt;0),'Test Sample Data'!D137,$B$1),"")</f>
        <v/>
      </c>
      <c r="E138" s="15" t="str">
        <f>IF(SUM('Test Sample Data'!E$3:E$98)&gt;10,IF(AND(ISNUMBER('Test Sample Data'!E137),'Test Sample Data'!E137&lt;$B$1,'Test Sample Data'!E137&gt;0),'Test Sample Data'!E137,$B$1),"")</f>
        <v/>
      </c>
      <c r="F138" s="15" t="str">
        <f>IF(SUM('Test Sample Data'!F$3:F$98)&gt;10,IF(AND(ISNUMBER('Test Sample Data'!F137),'Test Sample Data'!F137&lt;$B$1,'Test Sample Data'!F137&gt;0),'Test Sample Data'!F137,$B$1),"")</f>
        <v/>
      </c>
      <c r="G138" s="15" t="str">
        <f>IF(SUM('Test Sample Data'!G$3:G$98)&gt;10,IF(AND(ISNUMBER('Test Sample Data'!G137),'Test Sample Data'!G137&lt;$B$1,'Test Sample Data'!G137&gt;0),'Test Sample Data'!G137,$B$1),"")</f>
        <v/>
      </c>
      <c r="H138" s="15" t="str">
        <f>IF(SUM('Test Sample Data'!H$3:H$98)&gt;10,IF(AND(ISNUMBER('Test Sample Data'!H137),'Test Sample Data'!H137&lt;$B$1,'Test Sample Data'!H137&gt;0),'Test Sample Data'!H137,$B$1),"")</f>
        <v/>
      </c>
      <c r="I138" s="15" t="str">
        <f>IF(SUM('Test Sample Data'!I$3:I$98)&gt;10,IF(AND(ISNUMBER('Test Sample Data'!I137),'Test Sample Data'!I137&lt;$B$1,'Test Sample Data'!I137&gt;0),'Test Sample Data'!I137,$B$1),"")</f>
        <v/>
      </c>
      <c r="J138" s="15" t="str">
        <f>IF(SUM('Test Sample Data'!J$3:J$98)&gt;10,IF(AND(ISNUMBER('Test Sample Data'!J137),'Test Sample Data'!J137&lt;$B$1,'Test Sample Data'!J137&gt;0),'Test Sample Data'!J137,$B$1),"")</f>
        <v/>
      </c>
      <c r="K138" s="15" t="str">
        <f>IF(SUM('Test Sample Data'!K$3:K$98)&gt;10,IF(AND(ISNUMBER('Test Sample Data'!K137),'Test Sample Data'!K137&lt;$B$1,'Test Sample Data'!K137&gt;0),'Test Sample Data'!K137,$B$1),"")</f>
        <v/>
      </c>
      <c r="L138" s="15" t="str">
        <f>IF(SUM('Test Sample Data'!L$3:L$98)&gt;10,IF(AND(ISNUMBER('Test Sample Data'!L137),'Test Sample Data'!L137&lt;$B$1,'Test Sample Data'!L137&gt;0),'Test Sample Data'!L137,$B$1),"")</f>
        <v/>
      </c>
      <c r="M138" s="15" t="str">
        <f>IF(SUM('Test Sample Data'!M$3:M$98)&gt;10,IF(AND(ISNUMBER('Test Sample Data'!M137),'Test Sample Data'!M137&lt;$B$1,'Test Sample Data'!M137&gt;0),'Test Sample Data'!M137,$B$1),"")</f>
        <v/>
      </c>
      <c r="N138" s="15" t="str">
        <f>'Gene Table'!D137</f>
        <v>MIMAT0005455</v>
      </c>
      <c r="O138" s="14" t="s">
        <v>161</v>
      </c>
      <c r="P138" s="15" t="str">
        <f>IF(SUM('Control Sample Data'!D$3:D$98)&gt;10,IF(AND(ISNUMBER('Control Sample Data'!D137),'Control Sample Data'!D137&lt;$B$1,'Control Sample Data'!D137&gt;0),'Control Sample Data'!D137,$B$1),"")</f>
        <v/>
      </c>
      <c r="Q138" s="15" t="str">
        <f>IF(SUM('Control Sample Data'!E$3:E$98)&gt;10,IF(AND(ISNUMBER('Control Sample Data'!E137),'Control Sample Data'!E137&lt;$B$1,'Control Sample Data'!E137&gt;0),'Control Sample Data'!E137,$B$1),"")</f>
        <v/>
      </c>
      <c r="R138" s="15" t="str">
        <f>IF(SUM('Control Sample Data'!F$3:F$98)&gt;10,IF(AND(ISNUMBER('Control Sample Data'!F137),'Control Sample Data'!F137&lt;$B$1,'Control Sample Data'!F137&gt;0),'Control Sample Data'!F137,$B$1),"")</f>
        <v/>
      </c>
      <c r="S138" s="15" t="str">
        <f>IF(SUM('Control Sample Data'!G$3:G$98)&gt;10,IF(AND(ISNUMBER('Control Sample Data'!G137),'Control Sample Data'!G137&lt;$B$1,'Control Sample Data'!G137&gt;0),'Control Sample Data'!G137,$B$1),"")</f>
        <v/>
      </c>
      <c r="T138" s="15" t="str">
        <f>IF(SUM('Control Sample Data'!H$3:H$98)&gt;10,IF(AND(ISNUMBER('Control Sample Data'!H137),'Control Sample Data'!H137&lt;$B$1,'Control Sample Data'!H137&gt;0),'Control Sample Data'!H137,$B$1),"")</f>
        <v/>
      </c>
      <c r="U138" s="15" t="str">
        <f>IF(SUM('Control Sample Data'!I$3:I$98)&gt;10,IF(AND(ISNUMBER('Control Sample Data'!I137),'Control Sample Data'!I137&lt;$B$1,'Control Sample Data'!I137&gt;0),'Control Sample Data'!I137,$B$1),"")</f>
        <v/>
      </c>
      <c r="V138" s="15" t="str">
        <f>IF(SUM('Control Sample Data'!J$3:J$98)&gt;10,IF(AND(ISNUMBER('Control Sample Data'!J137),'Control Sample Data'!J137&lt;$B$1,'Control Sample Data'!J137&gt;0),'Control Sample Data'!J137,$B$1),"")</f>
        <v/>
      </c>
      <c r="W138" s="15" t="str">
        <f>IF(SUM('Control Sample Data'!K$3:K$98)&gt;10,IF(AND(ISNUMBER('Control Sample Data'!K137),'Control Sample Data'!K137&lt;$B$1,'Control Sample Data'!K137&gt;0),'Control Sample Data'!K137,$B$1),"")</f>
        <v/>
      </c>
      <c r="X138" s="15" t="str">
        <f>IF(SUM('Control Sample Data'!L$3:L$98)&gt;10,IF(AND(ISNUMBER('Control Sample Data'!L137),'Control Sample Data'!L137&lt;$B$1,'Control Sample Data'!L137&gt;0),'Control Sample Data'!L137,$B$1),"")</f>
        <v/>
      </c>
      <c r="Y138" s="15" t="str">
        <f>IF(SUM('Control Sample Data'!M$3:M$98)&gt;10,IF(AND(ISNUMBER('Control Sample Data'!M137),'Control Sample Data'!M137&lt;$B$1,'Control Sample Data'!M137&gt;0),'Control Sample Data'!M137,$B$1),"")</f>
        <v/>
      </c>
      <c r="AT138" s="34" t="str">
        <f t="shared" si="130"/>
        <v/>
      </c>
      <c r="AU138" s="34" t="str">
        <f t="shared" si="131"/>
        <v/>
      </c>
      <c r="AV138" s="34" t="str">
        <f t="shared" si="132"/>
        <v/>
      </c>
      <c r="AW138" s="34" t="str">
        <f t="shared" si="133"/>
        <v/>
      </c>
      <c r="AX138" s="34" t="str">
        <f t="shared" si="134"/>
        <v/>
      </c>
      <c r="AY138" s="34" t="str">
        <f t="shared" si="135"/>
        <v/>
      </c>
      <c r="AZ138" s="34" t="str">
        <f t="shared" si="136"/>
        <v/>
      </c>
      <c r="BA138" s="34" t="str">
        <f t="shared" si="137"/>
        <v/>
      </c>
      <c r="BB138" s="34" t="str">
        <f t="shared" si="138"/>
        <v/>
      </c>
      <c r="BC138" s="34" t="str">
        <f t="shared" si="139"/>
        <v/>
      </c>
      <c r="BD138" s="34" t="str">
        <f t="shared" si="117"/>
        <v/>
      </c>
      <c r="BE138" s="34" t="str">
        <f t="shared" si="118"/>
        <v/>
      </c>
      <c r="BF138" s="34" t="str">
        <f t="shared" si="119"/>
        <v/>
      </c>
      <c r="BG138" s="34" t="str">
        <f t="shared" si="120"/>
        <v/>
      </c>
      <c r="BH138" s="34" t="str">
        <f t="shared" si="121"/>
        <v/>
      </c>
      <c r="BI138" s="34" t="str">
        <f t="shared" si="122"/>
        <v/>
      </c>
      <c r="BJ138" s="34" t="str">
        <f t="shared" si="123"/>
        <v/>
      </c>
      <c r="BK138" s="34" t="str">
        <f t="shared" si="124"/>
        <v/>
      </c>
      <c r="BL138" s="34" t="str">
        <f t="shared" si="125"/>
        <v/>
      </c>
      <c r="BM138" s="34" t="str">
        <f t="shared" si="126"/>
        <v/>
      </c>
      <c r="BN138" s="36" t="e">
        <f t="shared" si="127"/>
        <v>#DIV/0!</v>
      </c>
      <c r="BO138" s="36" t="e">
        <f t="shared" si="128"/>
        <v>#DIV/0!</v>
      </c>
      <c r="BP138" s="37" t="str">
        <f t="shared" si="140"/>
        <v/>
      </c>
      <c r="BQ138" s="37" t="str">
        <f t="shared" si="141"/>
        <v/>
      </c>
      <c r="BR138" s="37" t="str">
        <f t="shared" si="142"/>
        <v/>
      </c>
      <c r="BS138" s="37" t="str">
        <f t="shared" si="143"/>
        <v/>
      </c>
      <c r="BT138" s="37" t="str">
        <f t="shared" si="144"/>
        <v/>
      </c>
      <c r="BU138" s="37" t="str">
        <f t="shared" si="145"/>
        <v/>
      </c>
      <c r="BV138" s="37" t="str">
        <f t="shared" si="146"/>
        <v/>
      </c>
      <c r="BW138" s="37" t="str">
        <f t="shared" si="147"/>
        <v/>
      </c>
      <c r="BX138" s="37" t="str">
        <f t="shared" si="148"/>
        <v/>
      </c>
      <c r="BY138" s="37" t="str">
        <f t="shared" si="149"/>
        <v/>
      </c>
      <c r="BZ138" s="37" t="str">
        <f t="shared" si="150"/>
        <v/>
      </c>
      <c r="CA138" s="37" t="str">
        <f t="shared" si="151"/>
        <v/>
      </c>
      <c r="CB138" s="37" t="str">
        <f t="shared" si="152"/>
        <v/>
      </c>
      <c r="CC138" s="37" t="str">
        <f t="shared" si="153"/>
        <v/>
      </c>
      <c r="CD138" s="37" t="str">
        <f t="shared" si="154"/>
        <v/>
      </c>
      <c r="CE138" s="37" t="str">
        <f t="shared" si="155"/>
        <v/>
      </c>
      <c r="CF138" s="37" t="str">
        <f t="shared" si="156"/>
        <v/>
      </c>
      <c r="CG138" s="37" t="str">
        <f t="shared" si="157"/>
        <v/>
      </c>
      <c r="CH138" s="37" t="str">
        <f t="shared" si="158"/>
        <v/>
      </c>
      <c r="CI138" s="37" t="str">
        <f t="shared" si="159"/>
        <v/>
      </c>
    </row>
    <row r="139" spans="1:87" ht="12.75">
      <c r="A139" s="16"/>
      <c r="B139" s="14" t="str">
        <f>'Gene Table'!D138</f>
        <v>MIMAT0004568</v>
      </c>
      <c r="C139" s="14" t="s">
        <v>165</v>
      </c>
      <c r="D139" s="15" t="str">
        <f>IF(SUM('Test Sample Data'!D$3:D$98)&gt;10,IF(AND(ISNUMBER('Test Sample Data'!D138),'Test Sample Data'!D138&lt;$B$1,'Test Sample Data'!D138&gt;0),'Test Sample Data'!D138,$B$1),"")</f>
        <v/>
      </c>
      <c r="E139" s="15" t="str">
        <f>IF(SUM('Test Sample Data'!E$3:E$98)&gt;10,IF(AND(ISNUMBER('Test Sample Data'!E138),'Test Sample Data'!E138&lt;$B$1,'Test Sample Data'!E138&gt;0),'Test Sample Data'!E138,$B$1),"")</f>
        <v/>
      </c>
      <c r="F139" s="15" t="str">
        <f>IF(SUM('Test Sample Data'!F$3:F$98)&gt;10,IF(AND(ISNUMBER('Test Sample Data'!F138),'Test Sample Data'!F138&lt;$B$1,'Test Sample Data'!F138&gt;0),'Test Sample Data'!F138,$B$1),"")</f>
        <v/>
      </c>
      <c r="G139" s="15" t="str">
        <f>IF(SUM('Test Sample Data'!G$3:G$98)&gt;10,IF(AND(ISNUMBER('Test Sample Data'!G138),'Test Sample Data'!G138&lt;$B$1,'Test Sample Data'!G138&gt;0),'Test Sample Data'!G138,$B$1),"")</f>
        <v/>
      </c>
      <c r="H139" s="15" t="str">
        <f>IF(SUM('Test Sample Data'!H$3:H$98)&gt;10,IF(AND(ISNUMBER('Test Sample Data'!H138),'Test Sample Data'!H138&lt;$B$1,'Test Sample Data'!H138&gt;0),'Test Sample Data'!H138,$B$1),"")</f>
        <v/>
      </c>
      <c r="I139" s="15" t="str">
        <f>IF(SUM('Test Sample Data'!I$3:I$98)&gt;10,IF(AND(ISNUMBER('Test Sample Data'!I138),'Test Sample Data'!I138&lt;$B$1,'Test Sample Data'!I138&gt;0),'Test Sample Data'!I138,$B$1),"")</f>
        <v/>
      </c>
      <c r="J139" s="15" t="str">
        <f>IF(SUM('Test Sample Data'!J$3:J$98)&gt;10,IF(AND(ISNUMBER('Test Sample Data'!J138),'Test Sample Data'!J138&lt;$B$1,'Test Sample Data'!J138&gt;0),'Test Sample Data'!J138,$B$1),"")</f>
        <v/>
      </c>
      <c r="K139" s="15" t="str">
        <f>IF(SUM('Test Sample Data'!K$3:K$98)&gt;10,IF(AND(ISNUMBER('Test Sample Data'!K138),'Test Sample Data'!K138&lt;$B$1,'Test Sample Data'!K138&gt;0),'Test Sample Data'!K138,$B$1),"")</f>
        <v/>
      </c>
      <c r="L139" s="15" t="str">
        <f>IF(SUM('Test Sample Data'!L$3:L$98)&gt;10,IF(AND(ISNUMBER('Test Sample Data'!L138),'Test Sample Data'!L138&lt;$B$1,'Test Sample Data'!L138&gt;0),'Test Sample Data'!L138,$B$1),"")</f>
        <v/>
      </c>
      <c r="M139" s="15" t="str">
        <f>IF(SUM('Test Sample Data'!M$3:M$98)&gt;10,IF(AND(ISNUMBER('Test Sample Data'!M138),'Test Sample Data'!M138&lt;$B$1,'Test Sample Data'!M138&gt;0),'Test Sample Data'!M138,$B$1),"")</f>
        <v/>
      </c>
      <c r="N139" s="15" t="str">
        <f>'Gene Table'!D138</f>
        <v>MIMAT0004568</v>
      </c>
      <c r="O139" s="14" t="s">
        <v>165</v>
      </c>
      <c r="P139" s="15" t="str">
        <f>IF(SUM('Control Sample Data'!D$3:D$98)&gt;10,IF(AND(ISNUMBER('Control Sample Data'!D138),'Control Sample Data'!D138&lt;$B$1,'Control Sample Data'!D138&gt;0),'Control Sample Data'!D138,$B$1),"")</f>
        <v/>
      </c>
      <c r="Q139" s="15" t="str">
        <f>IF(SUM('Control Sample Data'!E$3:E$98)&gt;10,IF(AND(ISNUMBER('Control Sample Data'!E138),'Control Sample Data'!E138&lt;$B$1,'Control Sample Data'!E138&gt;0),'Control Sample Data'!E138,$B$1),"")</f>
        <v/>
      </c>
      <c r="R139" s="15" t="str">
        <f>IF(SUM('Control Sample Data'!F$3:F$98)&gt;10,IF(AND(ISNUMBER('Control Sample Data'!F138),'Control Sample Data'!F138&lt;$B$1,'Control Sample Data'!F138&gt;0),'Control Sample Data'!F138,$B$1),"")</f>
        <v/>
      </c>
      <c r="S139" s="15" t="str">
        <f>IF(SUM('Control Sample Data'!G$3:G$98)&gt;10,IF(AND(ISNUMBER('Control Sample Data'!G138),'Control Sample Data'!G138&lt;$B$1,'Control Sample Data'!G138&gt;0),'Control Sample Data'!G138,$B$1),"")</f>
        <v/>
      </c>
      <c r="T139" s="15" t="str">
        <f>IF(SUM('Control Sample Data'!H$3:H$98)&gt;10,IF(AND(ISNUMBER('Control Sample Data'!H138),'Control Sample Data'!H138&lt;$B$1,'Control Sample Data'!H138&gt;0),'Control Sample Data'!H138,$B$1),"")</f>
        <v/>
      </c>
      <c r="U139" s="15" t="str">
        <f>IF(SUM('Control Sample Data'!I$3:I$98)&gt;10,IF(AND(ISNUMBER('Control Sample Data'!I138),'Control Sample Data'!I138&lt;$B$1,'Control Sample Data'!I138&gt;0),'Control Sample Data'!I138,$B$1),"")</f>
        <v/>
      </c>
      <c r="V139" s="15" t="str">
        <f>IF(SUM('Control Sample Data'!J$3:J$98)&gt;10,IF(AND(ISNUMBER('Control Sample Data'!J138),'Control Sample Data'!J138&lt;$B$1,'Control Sample Data'!J138&gt;0),'Control Sample Data'!J138,$B$1),"")</f>
        <v/>
      </c>
      <c r="W139" s="15" t="str">
        <f>IF(SUM('Control Sample Data'!K$3:K$98)&gt;10,IF(AND(ISNUMBER('Control Sample Data'!K138),'Control Sample Data'!K138&lt;$B$1,'Control Sample Data'!K138&gt;0),'Control Sample Data'!K138,$B$1),"")</f>
        <v/>
      </c>
      <c r="X139" s="15" t="str">
        <f>IF(SUM('Control Sample Data'!L$3:L$98)&gt;10,IF(AND(ISNUMBER('Control Sample Data'!L138),'Control Sample Data'!L138&lt;$B$1,'Control Sample Data'!L138&gt;0),'Control Sample Data'!L138,$B$1),"")</f>
        <v/>
      </c>
      <c r="Y139" s="15" t="str">
        <f>IF(SUM('Control Sample Data'!M$3:M$98)&gt;10,IF(AND(ISNUMBER('Control Sample Data'!M138),'Control Sample Data'!M138&lt;$B$1,'Control Sample Data'!M138&gt;0),'Control Sample Data'!M138,$B$1),"")</f>
        <v/>
      </c>
      <c r="AT139" s="34" t="str">
        <f t="shared" si="130"/>
        <v/>
      </c>
      <c r="AU139" s="34" t="str">
        <f t="shared" si="131"/>
        <v/>
      </c>
      <c r="AV139" s="34" t="str">
        <f t="shared" si="132"/>
        <v/>
      </c>
      <c r="AW139" s="34" t="str">
        <f t="shared" si="133"/>
        <v/>
      </c>
      <c r="AX139" s="34" t="str">
        <f t="shared" si="134"/>
        <v/>
      </c>
      <c r="AY139" s="34" t="str">
        <f t="shared" si="135"/>
        <v/>
      </c>
      <c r="AZ139" s="34" t="str">
        <f t="shared" si="136"/>
        <v/>
      </c>
      <c r="BA139" s="34" t="str">
        <f t="shared" si="137"/>
        <v/>
      </c>
      <c r="BB139" s="34" t="str">
        <f t="shared" si="138"/>
        <v/>
      </c>
      <c r="BC139" s="34" t="str">
        <f t="shared" si="139"/>
        <v/>
      </c>
      <c r="BD139" s="34" t="str">
        <f t="shared" si="117"/>
        <v/>
      </c>
      <c r="BE139" s="34" t="str">
        <f t="shared" si="118"/>
        <v/>
      </c>
      <c r="BF139" s="34" t="str">
        <f t="shared" si="119"/>
        <v/>
      </c>
      <c r="BG139" s="34" t="str">
        <f t="shared" si="120"/>
        <v/>
      </c>
      <c r="BH139" s="34" t="str">
        <f t="shared" si="121"/>
        <v/>
      </c>
      <c r="BI139" s="34" t="str">
        <f t="shared" si="122"/>
        <v/>
      </c>
      <c r="BJ139" s="34" t="str">
        <f t="shared" si="123"/>
        <v/>
      </c>
      <c r="BK139" s="34" t="str">
        <f t="shared" si="124"/>
        <v/>
      </c>
      <c r="BL139" s="34" t="str">
        <f t="shared" si="125"/>
        <v/>
      </c>
      <c r="BM139" s="34" t="str">
        <f t="shared" si="126"/>
        <v/>
      </c>
      <c r="BN139" s="36" t="e">
        <f t="shared" si="127"/>
        <v>#DIV/0!</v>
      </c>
      <c r="BO139" s="36" t="e">
        <f t="shared" si="128"/>
        <v>#DIV/0!</v>
      </c>
      <c r="BP139" s="37" t="str">
        <f t="shared" si="140"/>
        <v/>
      </c>
      <c r="BQ139" s="37" t="str">
        <f t="shared" si="141"/>
        <v/>
      </c>
      <c r="BR139" s="37" t="str">
        <f t="shared" si="142"/>
        <v/>
      </c>
      <c r="BS139" s="37" t="str">
        <f t="shared" si="143"/>
        <v/>
      </c>
      <c r="BT139" s="37" t="str">
        <f t="shared" si="144"/>
        <v/>
      </c>
      <c r="BU139" s="37" t="str">
        <f t="shared" si="145"/>
        <v/>
      </c>
      <c r="BV139" s="37" t="str">
        <f t="shared" si="146"/>
        <v/>
      </c>
      <c r="BW139" s="37" t="str">
        <f t="shared" si="147"/>
        <v/>
      </c>
      <c r="BX139" s="37" t="str">
        <f t="shared" si="148"/>
        <v/>
      </c>
      <c r="BY139" s="37" t="str">
        <f t="shared" si="149"/>
        <v/>
      </c>
      <c r="BZ139" s="37" t="str">
        <f t="shared" si="150"/>
        <v/>
      </c>
      <c r="CA139" s="37" t="str">
        <f t="shared" si="151"/>
        <v/>
      </c>
      <c r="CB139" s="37" t="str">
        <f t="shared" si="152"/>
        <v/>
      </c>
      <c r="CC139" s="37" t="str">
        <f t="shared" si="153"/>
        <v/>
      </c>
      <c r="CD139" s="37" t="str">
        <f t="shared" si="154"/>
        <v/>
      </c>
      <c r="CE139" s="37" t="str">
        <f t="shared" si="155"/>
        <v/>
      </c>
      <c r="CF139" s="37" t="str">
        <f t="shared" si="156"/>
        <v/>
      </c>
      <c r="CG139" s="37" t="str">
        <f t="shared" si="157"/>
        <v/>
      </c>
      <c r="CH139" s="37" t="str">
        <f t="shared" si="158"/>
        <v/>
      </c>
      <c r="CI139" s="37" t="str">
        <f t="shared" si="159"/>
        <v/>
      </c>
    </row>
    <row r="140" spans="1:87" ht="12.75">
      <c r="A140" s="16"/>
      <c r="B140" s="14" t="str">
        <f>'Gene Table'!D139</f>
        <v>MIMAT0004571</v>
      </c>
      <c r="C140" s="14" t="s">
        <v>169</v>
      </c>
      <c r="D140" s="15" t="str">
        <f>IF(SUM('Test Sample Data'!D$3:D$98)&gt;10,IF(AND(ISNUMBER('Test Sample Data'!D139),'Test Sample Data'!D139&lt;$B$1,'Test Sample Data'!D139&gt;0),'Test Sample Data'!D139,$B$1),"")</f>
        <v/>
      </c>
      <c r="E140" s="15" t="str">
        <f>IF(SUM('Test Sample Data'!E$3:E$98)&gt;10,IF(AND(ISNUMBER('Test Sample Data'!E139),'Test Sample Data'!E139&lt;$B$1,'Test Sample Data'!E139&gt;0),'Test Sample Data'!E139,$B$1),"")</f>
        <v/>
      </c>
      <c r="F140" s="15" t="str">
        <f>IF(SUM('Test Sample Data'!F$3:F$98)&gt;10,IF(AND(ISNUMBER('Test Sample Data'!F139),'Test Sample Data'!F139&lt;$B$1,'Test Sample Data'!F139&gt;0),'Test Sample Data'!F139,$B$1),"")</f>
        <v/>
      </c>
      <c r="G140" s="15" t="str">
        <f>IF(SUM('Test Sample Data'!G$3:G$98)&gt;10,IF(AND(ISNUMBER('Test Sample Data'!G139),'Test Sample Data'!G139&lt;$B$1,'Test Sample Data'!G139&gt;0),'Test Sample Data'!G139,$B$1),"")</f>
        <v/>
      </c>
      <c r="H140" s="15" t="str">
        <f>IF(SUM('Test Sample Data'!H$3:H$98)&gt;10,IF(AND(ISNUMBER('Test Sample Data'!H139),'Test Sample Data'!H139&lt;$B$1,'Test Sample Data'!H139&gt;0),'Test Sample Data'!H139,$B$1),"")</f>
        <v/>
      </c>
      <c r="I140" s="15" t="str">
        <f>IF(SUM('Test Sample Data'!I$3:I$98)&gt;10,IF(AND(ISNUMBER('Test Sample Data'!I139),'Test Sample Data'!I139&lt;$B$1,'Test Sample Data'!I139&gt;0),'Test Sample Data'!I139,$B$1),"")</f>
        <v/>
      </c>
      <c r="J140" s="15" t="str">
        <f>IF(SUM('Test Sample Data'!J$3:J$98)&gt;10,IF(AND(ISNUMBER('Test Sample Data'!J139),'Test Sample Data'!J139&lt;$B$1,'Test Sample Data'!J139&gt;0),'Test Sample Data'!J139,$B$1),"")</f>
        <v/>
      </c>
      <c r="K140" s="15" t="str">
        <f>IF(SUM('Test Sample Data'!K$3:K$98)&gt;10,IF(AND(ISNUMBER('Test Sample Data'!K139),'Test Sample Data'!K139&lt;$B$1,'Test Sample Data'!K139&gt;0),'Test Sample Data'!K139,$B$1),"")</f>
        <v/>
      </c>
      <c r="L140" s="15" t="str">
        <f>IF(SUM('Test Sample Data'!L$3:L$98)&gt;10,IF(AND(ISNUMBER('Test Sample Data'!L139),'Test Sample Data'!L139&lt;$B$1,'Test Sample Data'!L139&gt;0),'Test Sample Data'!L139,$B$1),"")</f>
        <v/>
      </c>
      <c r="M140" s="15" t="str">
        <f>IF(SUM('Test Sample Data'!M$3:M$98)&gt;10,IF(AND(ISNUMBER('Test Sample Data'!M139),'Test Sample Data'!M139&lt;$B$1,'Test Sample Data'!M139&gt;0),'Test Sample Data'!M139,$B$1),"")</f>
        <v/>
      </c>
      <c r="N140" s="15" t="str">
        <f>'Gene Table'!D139</f>
        <v>MIMAT0004571</v>
      </c>
      <c r="O140" s="14" t="s">
        <v>169</v>
      </c>
      <c r="P140" s="15" t="str">
        <f>IF(SUM('Control Sample Data'!D$3:D$98)&gt;10,IF(AND(ISNUMBER('Control Sample Data'!D139),'Control Sample Data'!D139&lt;$B$1,'Control Sample Data'!D139&gt;0),'Control Sample Data'!D139,$B$1),"")</f>
        <v/>
      </c>
      <c r="Q140" s="15" t="str">
        <f>IF(SUM('Control Sample Data'!E$3:E$98)&gt;10,IF(AND(ISNUMBER('Control Sample Data'!E139),'Control Sample Data'!E139&lt;$B$1,'Control Sample Data'!E139&gt;0),'Control Sample Data'!E139,$B$1),"")</f>
        <v/>
      </c>
      <c r="R140" s="15" t="str">
        <f>IF(SUM('Control Sample Data'!F$3:F$98)&gt;10,IF(AND(ISNUMBER('Control Sample Data'!F139),'Control Sample Data'!F139&lt;$B$1,'Control Sample Data'!F139&gt;0),'Control Sample Data'!F139,$B$1),"")</f>
        <v/>
      </c>
      <c r="S140" s="15" t="str">
        <f>IF(SUM('Control Sample Data'!G$3:G$98)&gt;10,IF(AND(ISNUMBER('Control Sample Data'!G139),'Control Sample Data'!G139&lt;$B$1,'Control Sample Data'!G139&gt;0),'Control Sample Data'!G139,$B$1),"")</f>
        <v/>
      </c>
      <c r="T140" s="15" t="str">
        <f>IF(SUM('Control Sample Data'!H$3:H$98)&gt;10,IF(AND(ISNUMBER('Control Sample Data'!H139),'Control Sample Data'!H139&lt;$B$1,'Control Sample Data'!H139&gt;0),'Control Sample Data'!H139,$B$1),"")</f>
        <v/>
      </c>
      <c r="U140" s="15" t="str">
        <f>IF(SUM('Control Sample Data'!I$3:I$98)&gt;10,IF(AND(ISNUMBER('Control Sample Data'!I139),'Control Sample Data'!I139&lt;$B$1,'Control Sample Data'!I139&gt;0),'Control Sample Data'!I139,$B$1),"")</f>
        <v/>
      </c>
      <c r="V140" s="15" t="str">
        <f>IF(SUM('Control Sample Data'!J$3:J$98)&gt;10,IF(AND(ISNUMBER('Control Sample Data'!J139),'Control Sample Data'!J139&lt;$B$1,'Control Sample Data'!J139&gt;0),'Control Sample Data'!J139,$B$1),"")</f>
        <v/>
      </c>
      <c r="W140" s="15" t="str">
        <f>IF(SUM('Control Sample Data'!K$3:K$98)&gt;10,IF(AND(ISNUMBER('Control Sample Data'!K139),'Control Sample Data'!K139&lt;$B$1,'Control Sample Data'!K139&gt;0),'Control Sample Data'!K139,$B$1),"")</f>
        <v/>
      </c>
      <c r="X140" s="15" t="str">
        <f>IF(SUM('Control Sample Data'!L$3:L$98)&gt;10,IF(AND(ISNUMBER('Control Sample Data'!L139),'Control Sample Data'!L139&lt;$B$1,'Control Sample Data'!L139&gt;0),'Control Sample Data'!L139,$B$1),"")</f>
        <v/>
      </c>
      <c r="Y140" s="15" t="str">
        <f>IF(SUM('Control Sample Data'!M$3:M$98)&gt;10,IF(AND(ISNUMBER('Control Sample Data'!M139),'Control Sample Data'!M139&lt;$B$1,'Control Sample Data'!M139&gt;0),'Control Sample Data'!M139,$B$1),"")</f>
        <v/>
      </c>
      <c r="AT140" s="34" t="str">
        <f t="shared" si="130"/>
        <v/>
      </c>
      <c r="AU140" s="34" t="str">
        <f t="shared" si="131"/>
        <v/>
      </c>
      <c r="AV140" s="34" t="str">
        <f t="shared" si="132"/>
        <v/>
      </c>
      <c r="AW140" s="34" t="str">
        <f t="shared" si="133"/>
        <v/>
      </c>
      <c r="AX140" s="34" t="str">
        <f t="shared" si="134"/>
        <v/>
      </c>
      <c r="AY140" s="34" t="str">
        <f t="shared" si="135"/>
        <v/>
      </c>
      <c r="AZ140" s="34" t="str">
        <f t="shared" si="136"/>
        <v/>
      </c>
      <c r="BA140" s="34" t="str">
        <f t="shared" si="137"/>
        <v/>
      </c>
      <c r="BB140" s="34" t="str">
        <f t="shared" si="138"/>
        <v/>
      </c>
      <c r="BC140" s="34" t="str">
        <f t="shared" si="139"/>
        <v/>
      </c>
      <c r="BD140" s="34" t="str">
        <f t="shared" si="117"/>
        <v/>
      </c>
      <c r="BE140" s="34" t="str">
        <f t="shared" si="118"/>
        <v/>
      </c>
      <c r="BF140" s="34" t="str">
        <f t="shared" si="119"/>
        <v/>
      </c>
      <c r="BG140" s="34" t="str">
        <f t="shared" si="120"/>
        <v/>
      </c>
      <c r="BH140" s="34" t="str">
        <f t="shared" si="121"/>
        <v/>
      </c>
      <c r="BI140" s="34" t="str">
        <f t="shared" si="122"/>
        <v/>
      </c>
      <c r="BJ140" s="34" t="str">
        <f t="shared" si="123"/>
        <v/>
      </c>
      <c r="BK140" s="34" t="str">
        <f t="shared" si="124"/>
        <v/>
      </c>
      <c r="BL140" s="34" t="str">
        <f t="shared" si="125"/>
        <v/>
      </c>
      <c r="BM140" s="34" t="str">
        <f t="shared" si="126"/>
        <v/>
      </c>
      <c r="BN140" s="36" t="e">
        <f t="shared" si="127"/>
        <v>#DIV/0!</v>
      </c>
      <c r="BO140" s="36" t="e">
        <f t="shared" si="128"/>
        <v>#DIV/0!</v>
      </c>
      <c r="BP140" s="37" t="str">
        <f t="shared" si="140"/>
        <v/>
      </c>
      <c r="BQ140" s="37" t="str">
        <f t="shared" si="141"/>
        <v/>
      </c>
      <c r="BR140" s="37" t="str">
        <f t="shared" si="142"/>
        <v/>
      </c>
      <c r="BS140" s="37" t="str">
        <f t="shared" si="143"/>
        <v/>
      </c>
      <c r="BT140" s="37" t="str">
        <f t="shared" si="144"/>
        <v/>
      </c>
      <c r="BU140" s="37" t="str">
        <f t="shared" si="145"/>
        <v/>
      </c>
      <c r="BV140" s="37" t="str">
        <f t="shared" si="146"/>
        <v/>
      </c>
      <c r="BW140" s="37" t="str">
        <f t="shared" si="147"/>
        <v/>
      </c>
      <c r="BX140" s="37" t="str">
        <f t="shared" si="148"/>
        <v/>
      </c>
      <c r="BY140" s="37" t="str">
        <f t="shared" si="149"/>
        <v/>
      </c>
      <c r="BZ140" s="37" t="str">
        <f t="shared" si="150"/>
        <v/>
      </c>
      <c r="CA140" s="37" t="str">
        <f t="shared" si="151"/>
        <v/>
      </c>
      <c r="CB140" s="37" t="str">
        <f t="shared" si="152"/>
        <v/>
      </c>
      <c r="CC140" s="37" t="str">
        <f t="shared" si="153"/>
        <v/>
      </c>
      <c r="CD140" s="37" t="str">
        <f t="shared" si="154"/>
        <v/>
      </c>
      <c r="CE140" s="37" t="str">
        <f t="shared" si="155"/>
        <v/>
      </c>
      <c r="CF140" s="37" t="str">
        <f t="shared" si="156"/>
        <v/>
      </c>
      <c r="CG140" s="37" t="str">
        <f t="shared" si="157"/>
        <v/>
      </c>
      <c r="CH140" s="37" t="str">
        <f t="shared" si="158"/>
        <v/>
      </c>
      <c r="CI140" s="37" t="str">
        <f t="shared" si="159"/>
        <v/>
      </c>
    </row>
    <row r="141" spans="1:87" ht="12.75">
      <c r="A141" s="16"/>
      <c r="B141" s="14" t="str">
        <f>'Gene Table'!D140</f>
        <v>MIMAT0004481</v>
      </c>
      <c r="C141" s="14" t="s">
        <v>173</v>
      </c>
      <c r="D141" s="15" t="str">
        <f>IF(SUM('Test Sample Data'!D$3:D$98)&gt;10,IF(AND(ISNUMBER('Test Sample Data'!D140),'Test Sample Data'!D140&lt;$B$1,'Test Sample Data'!D140&gt;0),'Test Sample Data'!D140,$B$1),"")</f>
        <v/>
      </c>
      <c r="E141" s="15" t="str">
        <f>IF(SUM('Test Sample Data'!E$3:E$98)&gt;10,IF(AND(ISNUMBER('Test Sample Data'!E140),'Test Sample Data'!E140&lt;$B$1,'Test Sample Data'!E140&gt;0),'Test Sample Data'!E140,$B$1),"")</f>
        <v/>
      </c>
      <c r="F141" s="15" t="str">
        <f>IF(SUM('Test Sample Data'!F$3:F$98)&gt;10,IF(AND(ISNUMBER('Test Sample Data'!F140),'Test Sample Data'!F140&lt;$B$1,'Test Sample Data'!F140&gt;0),'Test Sample Data'!F140,$B$1),"")</f>
        <v/>
      </c>
      <c r="G141" s="15" t="str">
        <f>IF(SUM('Test Sample Data'!G$3:G$98)&gt;10,IF(AND(ISNUMBER('Test Sample Data'!G140),'Test Sample Data'!G140&lt;$B$1,'Test Sample Data'!G140&gt;0),'Test Sample Data'!G140,$B$1),"")</f>
        <v/>
      </c>
      <c r="H141" s="15" t="str">
        <f>IF(SUM('Test Sample Data'!H$3:H$98)&gt;10,IF(AND(ISNUMBER('Test Sample Data'!H140),'Test Sample Data'!H140&lt;$B$1,'Test Sample Data'!H140&gt;0),'Test Sample Data'!H140,$B$1),"")</f>
        <v/>
      </c>
      <c r="I141" s="15" t="str">
        <f>IF(SUM('Test Sample Data'!I$3:I$98)&gt;10,IF(AND(ISNUMBER('Test Sample Data'!I140),'Test Sample Data'!I140&lt;$B$1,'Test Sample Data'!I140&gt;0),'Test Sample Data'!I140,$B$1),"")</f>
        <v/>
      </c>
      <c r="J141" s="15" t="str">
        <f>IF(SUM('Test Sample Data'!J$3:J$98)&gt;10,IF(AND(ISNUMBER('Test Sample Data'!J140),'Test Sample Data'!J140&lt;$B$1,'Test Sample Data'!J140&gt;0),'Test Sample Data'!J140,$B$1),"")</f>
        <v/>
      </c>
      <c r="K141" s="15" t="str">
        <f>IF(SUM('Test Sample Data'!K$3:K$98)&gt;10,IF(AND(ISNUMBER('Test Sample Data'!K140),'Test Sample Data'!K140&lt;$B$1,'Test Sample Data'!K140&gt;0),'Test Sample Data'!K140,$B$1),"")</f>
        <v/>
      </c>
      <c r="L141" s="15" t="str">
        <f>IF(SUM('Test Sample Data'!L$3:L$98)&gt;10,IF(AND(ISNUMBER('Test Sample Data'!L140),'Test Sample Data'!L140&lt;$B$1,'Test Sample Data'!L140&gt;0),'Test Sample Data'!L140,$B$1),"")</f>
        <v/>
      </c>
      <c r="M141" s="15" t="str">
        <f>IF(SUM('Test Sample Data'!M$3:M$98)&gt;10,IF(AND(ISNUMBER('Test Sample Data'!M140),'Test Sample Data'!M140&lt;$B$1,'Test Sample Data'!M140&gt;0),'Test Sample Data'!M140,$B$1),"")</f>
        <v/>
      </c>
      <c r="N141" s="15" t="str">
        <f>'Gene Table'!D140</f>
        <v>MIMAT0004481</v>
      </c>
      <c r="O141" s="14" t="s">
        <v>173</v>
      </c>
      <c r="P141" s="15" t="str">
        <f>IF(SUM('Control Sample Data'!D$3:D$98)&gt;10,IF(AND(ISNUMBER('Control Sample Data'!D140),'Control Sample Data'!D140&lt;$B$1,'Control Sample Data'!D140&gt;0),'Control Sample Data'!D140,$B$1),"")</f>
        <v/>
      </c>
      <c r="Q141" s="15" t="str">
        <f>IF(SUM('Control Sample Data'!E$3:E$98)&gt;10,IF(AND(ISNUMBER('Control Sample Data'!E140),'Control Sample Data'!E140&lt;$B$1,'Control Sample Data'!E140&gt;0),'Control Sample Data'!E140,$B$1),"")</f>
        <v/>
      </c>
      <c r="R141" s="15" t="str">
        <f>IF(SUM('Control Sample Data'!F$3:F$98)&gt;10,IF(AND(ISNUMBER('Control Sample Data'!F140),'Control Sample Data'!F140&lt;$B$1,'Control Sample Data'!F140&gt;0),'Control Sample Data'!F140,$B$1),"")</f>
        <v/>
      </c>
      <c r="S141" s="15" t="str">
        <f>IF(SUM('Control Sample Data'!G$3:G$98)&gt;10,IF(AND(ISNUMBER('Control Sample Data'!G140),'Control Sample Data'!G140&lt;$B$1,'Control Sample Data'!G140&gt;0),'Control Sample Data'!G140,$B$1),"")</f>
        <v/>
      </c>
      <c r="T141" s="15" t="str">
        <f>IF(SUM('Control Sample Data'!H$3:H$98)&gt;10,IF(AND(ISNUMBER('Control Sample Data'!H140),'Control Sample Data'!H140&lt;$B$1,'Control Sample Data'!H140&gt;0),'Control Sample Data'!H140,$B$1),"")</f>
        <v/>
      </c>
      <c r="U141" s="15" t="str">
        <f>IF(SUM('Control Sample Data'!I$3:I$98)&gt;10,IF(AND(ISNUMBER('Control Sample Data'!I140),'Control Sample Data'!I140&lt;$B$1,'Control Sample Data'!I140&gt;0),'Control Sample Data'!I140,$B$1),"")</f>
        <v/>
      </c>
      <c r="V141" s="15" t="str">
        <f>IF(SUM('Control Sample Data'!J$3:J$98)&gt;10,IF(AND(ISNUMBER('Control Sample Data'!J140),'Control Sample Data'!J140&lt;$B$1,'Control Sample Data'!J140&gt;0),'Control Sample Data'!J140,$B$1),"")</f>
        <v/>
      </c>
      <c r="W141" s="15" t="str">
        <f>IF(SUM('Control Sample Data'!K$3:K$98)&gt;10,IF(AND(ISNUMBER('Control Sample Data'!K140),'Control Sample Data'!K140&lt;$B$1,'Control Sample Data'!K140&gt;0),'Control Sample Data'!K140,$B$1),"")</f>
        <v/>
      </c>
      <c r="X141" s="15" t="str">
        <f>IF(SUM('Control Sample Data'!L$3:L$98)&gt;10,IF(AND(ISNUMBER('Control Sample Data'!L140),'Control Sample Data'!L140&lt;$B$1,'Control Sample Data'!L140&gt;0),'Control Sample Data'!L140,$B$1),"")</f>
        <v/>
      </c>
      <c r="Y141" s="15" t="str">
        <f>IF(SUM('Control Sample Data'!M$3:M$98)&gt;10,IF(AND(ISNUMBER('Control Sample Data'!M140),'Control Sample Data'!M140&lt;$B$1,'Control Sample Data'!M140&gt;0),'Control Sample Data'!M140,$B$1),"")</f>
        <v/>
      </c>
      <c r="AT141" s="34" t="str">
        <f t="shared" si="130"/>
        <v/>
      </c>
      <c r="AU141" s="34" t="str">
        <f t="shared" si="131"/>
        <v/>
      </c>
      <c r="AV141" s="34" t="str">
        <f t="shared" si="132"/>
        <v/>
      </c>
      <c r="AW141" s="34" t="str">
        <f t="shared" si="133"/>
        <v/>
      </c>
      <c r="AX141" s="34" t="str">
        <f t="shared" si="134"/>
        <v/>
      </c>
      <c r="AY141" s="34" t="str">
        <f t="shared" si="135"/>
        <v/>
      </c>
      <c r="AZ141" s="34" t="str">
        <f t="shared" si="136"/>
        <v/>
      </c>
      <c r="BA141" s="34" t="str">
        <f t="shared" si="137"/>
        <v/>
      </c>
      <c r="BB141" s="34" t="str">
        <f t="shared" si="138"/>
        <v/>
      </c>
      <c r="BC141" s="34" t="str">
        <f t="shared" si="139"/>
        <v/>
      </c>
      <c r="BD141" s="34" t="str">
        <f t="shared" si="117"/>
        <v/>
      </c>
      <c r="BE141" s="34" t="str">
        <f t="shared" si="118"/>
        <v/>
      </c>
      <c r="BF141" s="34" t="str">
        <f t="shared" si="119"/>
        <v/>
      </c>
      <c r="BG141" s="34" t="str">
        <f t="shared" si="120"/>
        <v/>
      </c>
      <c r="BH141" s="34" t="str">
        <f t="shared" si="121"/>
        <v/>
      </c>
      <c r="BI141" s="34" t="str">
        <f t="shared" si="122"/>
        <v/>
      </c>
      <c r="BJ141" s="34" t="str">
        <f t="shared" si="123"/>
        <v/>
      </c>
      <c r="BK141" s="34" t="str">
        <f t="shared" si="124"/>
        <v/>
      </c>
      <c r="BL141" s="34" t="str">
        <f t="shared" si="125"/>
        <v/>
      </c>
      <c r="BM141" s="34" t="str">
        <f t="shared" si="126"/>
        <v/>
      </c>
      <c r="BN141" s="36" t="e">
        <f t="shared" si="127"/>
        <v>#DIV/0!</v>
      </c>
      <c r="BO141" s="36" t="e">
        <f t="shared" si="128"/>
        <v>#DIV/0!</v>
      </c>
      <c r="BP141" s="37" t="str">
        <f t="shared" si="140"/>
        <v/>
      </c>
      <c r="BQ141" s="37" t="str">
        <f t="shared" si="141"/>
        <v/>
      </c>
      <c r="BR141" s="37" t="str">
        <f t="shared" si="142"/>
        <v/>
      </c>
      <c r="BS141" s="37" t="str">
        <f t="shared" si="143"/>
        <v/>
      </c>
      <c r="BT141" s="37" t="str">
        <f t="shared" si="144"/>
        <v/>
      </c>
      <c r="BU141" s="37" t="str">
        <f t="shared" si="145"/>
        <v/>
      </c>
      <c r="BV141" s="37" t="str">
        <f t="shared" si="146"/>
        <v/>
      </c>
      <c r="BW141" s="37" t="str">
        <f t="shared" si="147"/>
        <v/>
      </c>
      <c r="BX141" s="37" t="str">
        <f t="shared" si="148"/>
        <v/>
      </c>
      <c r="BY141" s="37" t="str">
        <f t="shared" si="149"/>
        <v/>
      </c>
      <c r="BZ141" s="37" t="str">
        <f t="shared" si="150"/>
        <v/>
      </c>
      <c r="CA141" s="37" t="str">
        <f t="shared" si="151"/>
        <v/>
      </c>
      <c r="CB141" s="37" t="str">
        <f t="shared" si="152"/>
        <v/>
      </c>
      <c r="CC141" s="37" t="str">
        <f t="shared" si="153"/>
        <v/>
      </c>
      <c r="CD141" s="37" t="str">
        <f t="shared" si="154"/>
        <v/>
      </c>
      <c r="CE141" s="37" t="str">
        <f t="shared" si="155"/>
        <v/>
      </c>
      <c r="CF141" s="37" t="str">
        <f t="shared" si="156"/>
        <v/>
      </c>
      <c r="CG141" s="37" t="str">
        <f t="shared" si="157"/>
        <v/>
      </c>
      <c r="CH141" s="37" t="str">
        <f t="shared" si="158"/>
        <v/>
      </c>
      <c r="CI141" s="37" t="str">
        <f t="shared" si="159"/>
        <v/>
      </c>
    </row>
    <row r="142" spans="1:87" ht="12.75">
      <c r="A142" s="16"/>
      <c r="B142" s="14" t="str">
        <f>'Gene Table'!D141</f>
        <v>MIMAT0004482</v>
      </c>
      <c r="C142" s="14" t="s">
        <v>177</v>
      </c>
      <c r="D142" s="15" t="str">
        <f>IF(SUM('Test Sample Data'!D$3:D$98)&gt;10,IF(AND(ISNUMBER('Test Sample Data'!D141),'Test Sample Data'!D141&lt;$B$1,'Test Sample Data'!D141&gt;0),'Test Sample Data'!D141,$B$1),"")</f>
        <v/>
      </c>
      <c r="E142" s="15" t="str">
        <f>IF(SUM('Test Sample Data'!E$3:E$98)&gt;10,IF(AND(ISNUMBER('Test Sample Data'!E141),'Test Sample Data'!E141&lt;$B$1,'Test Sample Data'!E141&gt;0),'Test Sample Data'!E141,$B$1),"")</f>
        <v/>
      </c>
      <c r="F142" s="15" t="str">
        <f>IF(SUM('Test Sample Data'!F$3:F$98)&gt;10,IF(AND(ISNUMBER('Test Sample Data'!F141),'Test Sample Data'!F141&lt;$B$1,'Test Sample Data'!F141&gt;0),'Test Sample Data'!F141,$B$1),"")</f>
        <v/>
      </c>
      <c r="G142" s="15" t="str">
        <f>IF(SUM('Test Sample Data'!G$3:G$98)&gt;10,IF(AND(ISNUMBER('Test Sample Data'!G141),'Test Sample Data'!G141&lt;$B$1,'Test Sample Data'!G141&gt;0),'Test Sample Data'!G141,$B$1),"")</f>
        <v/>
      </c>
      <c r="H142" s="15" t="str">
        <f>IF(SUM('Test Sample Data'!H$3:H$98)&gt;10,IF(AND(ISNUMBER('Test Sample Data'!H141),'Test Sample Data'!H141&lt;$B$1,'Test Sample Data'!H141&gt;0),'Test Sample Data'!H141,$B$1),"")</f>
        <v/>
      </c>
      <c r="I142" s="15" t="str">
        <f>IF(SUM('Test Sample Data'!I$3:I$98)&gt;10,IF(AND(ISNUMBER('Test Sample Data'!I141),'Test Sample Data'!I141&lt;$B$1,'Test Sample Data'!I141&gt;0),'Test Sample Data'!I141,$B$1),"")</f>
        <v/>
      </c>
      <c r="J142" s="15" t="str">
        <f>IF(SUM('Test Sample Data'!J$3:J$98)&gt;10,IF(AND(ISNUMBER('Test Sample Data'!J141),'Test Sample Data'!J141&lt;$B$1,'Test Sample Data'!J141&gt;0),'Test Sample Data'!J141,$B$1),"")</f>
        <v/>
      </c>
      <c r="K142" s="15" t="str">
        <f>IF(SUM('Test Sample Data'!K$3:K$98)&gt;10,IF(AND(ISNUMBER('Test Sample Data'!K141),'Test Sample Data'!K141&lt;$B$1,'Test Sample Data'!K141&gt;0),'Test Sample Data'!K141,$B$1),"")</f>
        <v/>
      </c>
      <c r="L142" s="15" t="str">
        <f>IF(SUM('Test Sample Data'!L$3:L$98)&gt;10,IF(AND(ISNUMBER('Test Sample Data'!L141),'Test Sample Data'!L141&lt;$B$1,'Test Sample Data'!L141&gt;0),'Test Sample Data'!L141,$B$1),"")</f>
        <v/>
      </c>
      <c r="M142" s="15" t="str">
        <f>IF(SUM('Test Sample Data'!M$3:M$98)&gt;10,IF(AND(ISNUMBER('Test Sample Data'!M141),'Test Sample Data'!M141&lt;$B$1,'Test Sample Data'!M141&gt;0),'Test Sample Data'!M141,$B$1),"")</f>
        <v/>
      </c>
      <c r="N142" s="15" t="str">
        <f>'Gene Table'!D141</f>
        <v>MIMAT0004482</v>
      </c>
      <c r="O142" s="14" t="s">
        <v>177</v>
      </c>
      <c r="P142" s="15" t="str">
        <f>IF(SUM('Control Sample Data'!D$3:D$98)&gt;10,IF(AND(ISNUMBER('Control Sample Data'!D141),'Control Sample Data'!D141&lt;$B$1,'Control Sample Data'!D141&gt;0),'Control Sample Data'!D141,$B$1),"")</f>
        <v/>
      </c>
      <c r="Q142" s="15" t="str">
        <f>IF(SUM('Control Sample Data'!E$3:E$98)&gt;10,IF(AND(ISNUMBER('Control Sample Data'!E141),'Control Sample Data'!E141&lt;$B$1,'Control Sample Data'!E141&gt;0),'Control Sample Data'!E141,$B$1),"")</f>
        <v/>
      </c>
      <c r="R142" s="15" t="str">
        <f>IF(SUM('Control Sample Data'!F$3:F$98)&gt;10,IF(AND(ISNUMBER('Control Sample Data'!F141),'Control Sample Data'!F141&lt;$B$1,'Control Sample Data'!F141&gt;0),'Control Sample Data'!F141,$B$1),"")</f>
        <v/>
      </c>
      <c r="S142" s="15" t="str">
        <f>IF(SUM('Control Sample Data'!G$3:G$98)&gt;10,IF(AND(ISNUMBER('Control Sample Data'!G141),'Control Sample Data'!G141&lt;$B$1,'Control Sample Data'!G141&gt;0),'Control Sample Data'!G141,$B$1),"")</f>
        <v/>
      </c>
      <c r="T142" s="15" t="str">
        <f>IF(SUM('Control Sample Data'!H$3:H$98)&gt;10,IF(AND(ISNUMBER('Control Sample Data'!H141),'Control Sample Data'!H141&lt;$B$1,'Control Sample Data'!H141&gt;0),'Control Sample Data'!H141,$B$1),"")</f>
        <v/>
      </c>
      <c r="U142" s="15" t="str">
        <f>IF(SUM('Control Sample Data'!I$3:I$98)&gt;10,IF(AND(ISNUMBER('Control Sample Data'!I141),'Control Sample Data'!I141&lt;$B$1,'Control Sample Data'!I141&gt;0),'Control Sample Data'!I141,$B$1),"")</f>
        <v/>
      </c>
      <c r="V142" s="15" t="str">
        <f>IF(SUM('Control Sample Data'!J$3:J$98)&gt;10,IF(AND(ISNUMBER('Control Sample Data'!J141),'Control Sample Data'!J141&lt;$B$1,'Control Sample Data'!J141&gt;0),'Control Sample Data'!J141,$B$1),"")</f>
        <v/>
      </c>
      <c r="W142" s="15" t="str">
        <f>IF(SUM('Control Sample Data'!K$3:K$98)&gt;10,IF(AND(ISNUMBER('Control Sample Data'!K141),'Control Sample Data'!K141&lt;$B$1,'Control Sample Data'!K141&gt;0),'Control Sample Data'!K141,$B$1),"")</f>
        <v/>
      </c>
      <c r="X142" s="15" t="str">
        <f>IF(SUM('Control Sample Data'!L$3:L$98)&gt;10,IF(AND(ISNUMBER('Control Sample Data'!L141),'Control Sample Data'!L141&lt;$B$1,'Control Sample Data'!L141&gt;0),'Control Sample Data'!L141,$B$1),"")</f>
        <v/>
      </c>
      <c r="Y142" s="15" t="str">
        <f>IF(SUM('Control Sample Data'!M$3:M$98)&gt;10,IF(AND(ISNUMBER('Control Sample Data'!M141),'Control Sample Data'!M141&lt;$B$1,'Control Sample Data'!M141&gt;0),'Control Sample Data'!M141,$B$1),"")</f>
        <v/>
      </c>
      <c r="AT142" s="34" t="str">
        <f t="shared" si="130"/>
        <v/>
      </c>
      <c r="AU142" s="34" t="str">
        <f t="shared" si="131"/>
        <v/>
      </c>
      <c r="AV142" s="34" t="str">
        <f t="shared" si="132"/>
        <v/>
      </c>
      <c r="AW142" s="34" t="str">
        <f t="shared" si="133"/>
        <v/>
      </c>
      <c r="AX142" s="34" t="str">
        <f t="shared" si="134"/>
        <v/>
      </c>
      <c r="AY142" s="34" t="str">
        <f t="shared" si="135"/>
        <v/>
      </c>
      <c r="AZ142" s="34" t="str">
        <f t="shared" si="136"/>
        <v/>
      </c>
      <c r="BA142" s="34" t="str">
        <f t="shared" si="137"/>
        <v/>
      </c>
      <c r="BB142" s="34" t="str">
        <f t="shared" si="138"/>
        <v/>
      </c>
      <c r="BC142" s="34" t="str">
        <f t="shared" si="139"/>
        <v/>
      </c>
      <c r="BD142" s="34" t="str">
        <f t="shared" si="117"/>
        <v/>
      </c>
      <c r="BE142" s="34" t="str">
        <f t="shared" si="118"/>
        <v/>
      </c>
      <c r="BF142" s="34" t="str">
        <f t="shared" si="119"/>
        <v/>
      </c>
      <c r="BG142" s="34" t="str">
        <f t="shared" si="120"/>
        <v/>
      </c>
      <c r="BH142" s="34" t="str">
        <f t="shared" si="121"/>
        <v/>
      </c>
      <c r="BI142" s="34" t="str">
        <f t="shared" si="122"/>
        <v/>
      </c>
      <c r="BJ142" s="34" t="str">
        <f t="shared" si="123"/>
        <v/>
      </c>
      <c r="BK142" s="34" t="str">
        <f t="shared" si="124"/>
        <v/>
      </c>
      <c r="BL142" s="34" t="str">
        <f t="shared" si="125"/>
        <v/>
      </c>
      <c r="BM142" s="34" t="str">
        <f t="shared" si="126"/>
        <v/>
      </c>
      <c r="BN142" s="36" t="e">
        <f t="shared" si="127"/>
        <v>#DIV/0!</v>
      </c>
      <c r="BO142" s="36" t="e">
        <f t="shared" si="128"/>
        <v>#DIV/0!</v>
      </c>
      <c r="BP142" s="37" t="str">
        <f t="shared" si="140"/>
        <v/>
      </c>
      <c r="BQ142" s="37" t="str">
        <f t="shared" si="141"/>
        <v/>
      </c>
      <c r="BR142" s="37" t="str">
        <f t="shared" si="142"/>
        <v/>
      </c>
      <c r="BS142" s="37" t="str">
        <f t="shared" si="143"/>
        <v/>
      </c>
      <c r="BT142" s="37" t="str">
        <f t="shared" si="144"/>
        <v/>
      </c>
      <c r="BU142" s="37" t="str">
        <f t="shared" si="145"/>
        <v/>
      </c>
      <c r="BV142" s="37" t="str">
        <f t="shared" si="146"/>
        <v/>
      </c>
      <c r="BW142" s="37" t="str">
        <f t="shared" si="147"/>
        <v/>
      </c>
      <c r="BX142" s="37" t="str">
        <f t="shared" si="148"/>
        <v/>
      </c>
      <c r="BY142" s="37" t="str">
        <f t="shared" si="149"/>
        <v/>
      </c>
      <c r="BZ142" s="37" t="str">
        <f t="shared" si="150"/>
        <v/>
      </c>
      <c r="CA142" s="37" t="str">
        <f t="shared" si="151"/>
        <v/>
      </c>
      <c r="CB142" s="37" t="str">
        <f t="shared" si="152"/>
        <v/>
      </c>
      <c r="CC142" s="37" t="str">
        <f t="shared" si="153"/>
        <v/>
      </c>
      <c r="CD142" s="37" t="str">
        <f t="shared" si="154"/>
        <v/>
      </c>
      <c r="CE142" s="37" t="str">
        <f t="shared" si="155"/>
        <v/>
      </c>
      <c r="CF142" s="37" t="str">
        <f t="shared" si="156"/>
        <v/>
      </c>
      <c r="CG142" s="37" t="str">
        <f t="shared" si="157"/>
        <v/>
      </c>
      <c r="CH142" s="37" t="str">
        <f t="shared" si="158"/>
        <v/>
      </c>
      <c r="CI142" s="37" t="str">
        <f t="shared" si="159"/>
        <v/>
      </c>
    </row>
    <row r="143" spans="1:87" ht="12.75">
      <c r="A143" s="16"/>
      <c r="B143" s="14" t="str">
        <f>'Gene Table'!D142</f>
        <v>MIMAT0004483</v>
      </c>
      <c r="C143" s="14" t="s">
        <v>181</v>
      </c>
      <c r="D143" s="15" t="str">
        <f>IF(SUM('Test Sample Data'!D$3:D$98)&gt;10,IF(AND(ISNUMBER('Test Sample Data'!D142),'Test Sample Data'!D142&lt;$B$1,'Test Sample Data'!D142&gt;0),'Test Sample Data'!D142,$B$1),"")</f>
        <v/>
      </c>
      <c r="E143" s="15" t="str">
        <f>IF(SUM('Test Sample Data'!E$3:E$98)&gt;10,IF(AND(ISNUMBER('Test Sample Data'!E142),'Test Sample Data'!E142&lt;$B$1,'Test Sample Data'!E142&gt;0),'Test Sample Data'!E142,$B$1),"")</f>
        <v/>
      </c>
      <c r="F143" s="15" t="str">
        <f>IF(SUM('Test Sample Data'!F$3:F$98)&gt;10,IF(AND(ISNUMBER('Test Sample Data'!F142),'Test Sample Data'!F142&lt;$B$1,'Test Sample Data'!F142&gt;0),'Test Sample Data'!F142,$B$1),"")</f>
        <v/>
      </c>
      <c r="G143" s="15" t="str">
        <f>IF(SUM('Test Sample Data'!G$3:G$98)&gt;10,IF(AND(ISNUMBER('Test Sample Data'!G142),'Test Sample Data'!G142&lt;$B$1,'Test Sample Data'!G142&gt;0),'Test Sample Data'!G142,$B$1),"")</f>
        <v/>
      </c>
      <c r="H143" s="15" t="str">
        <f>IF(SUM('Test Sample Data'!H$3:H$98)&gt;10,IF(AND(ISNUMBER('Test Sample Data'!H142),'Test Sample Data'!H142&lt;$B$1,'Test Sample Data'!H142&gt;0),'Test Sample Data'!H142,$B$1),"")</f>
        <v/>
      </c>
      <c r="I143" s="15" t="str">
        <f>IF(SUM('Test Sample Data'!I$3:I$98)&gt;10,IF(AND(ISNUMBER('Test Sample Data'!I142),'Test Sample Data'!I142&lt;$B$1,'Test Sample Data'!I142&gt;0),'Test Sample Data'!I142,$B$1),"")</f>
        <v/>
      </c>
      <c r="J143" s="15" t="str">
        <f>IF(SUM('Test Sample Data'!J$3:J$98)&gt;10,IF(AND(ISNUMBER('Test Sample Data'!J142),'Test Sample Data'!J142&lt;$B$1,'Test Sample Data'!J142&gt;0),'Test Sample Data'!J142,$B$1),"")</f>
        <v/>
      </c>
      <c r="K143" s="15" t="str">
        <f>IF(SUM('Test Sample Data'!K$3:K$98)&gt;10,IF(AND(ISNUMBER('Test Sample Data'!K142),'Test Sample Data'!K142&lt;$B$1,'Test Sample Data'!K142&gt;0),'Test Sample Data'!K142,$B$1),"")</f>
        <v/>
      </c>
      <c r="L143" s="15" t="str">
        <f>IF(SUM('Test Sample Data'!L$3:L$98)&gt;10,IF(AND(ISNUMBER('Test Sample Data'!L142),'Test Sample Data'!L142&lt;$B$1,'Test Sample Data'!L142&gt;0),'Test Sample Data'!L142,$B$1),"")</f>
        <v/>
      </c>
      <c r="M143" s="15" t="str">
        <f>IF(SUM('Test Sample Data'!M$3:M$98)&gt;10,IF(AND(ISNUMBER('Test Sample Data'!M142),'Test Sample Data'!M142&lt;$B$1,'Test Sample Data'!M142&gt;0),'Test Sample Data'!M142,$B$1),"")</f>
        <v/>
      </c>
      <c r="N143" s="15" t="str">
        <f>'Gene Table'!D142</f>
        <v>MIMAT0004483</v>
      </c>
      <c r="O143" s="14" t="s">
        <v>181</v>
      </c>
      <c r="P143" s="15" t="str">
        <f>IF(SUM('Control Sample Data'!D$3:D$98)&gt;10,IF(AND(ISNUMBER('Control Sample Data'!D142),'Control Sample Data'!D142&lt;$B$1,'Control Sample Data'!D142&gt;0),'Control Sample Data'!D142,$B$1),"")</f>
        <v/>
      </c>
      <c r="Q143" s="15" t="str">
        <f>IF(SUM('Control Sample Data'!E$3:E$98)&gt;10,IF(AND(ISNUMBER('Control Sample Data'!E142),'Control Sample Data'!E142&lt;$B$1,'Control Sample Data'!E142&gt;0),'Control Sample Data'!E142,$B$1),"")</f>
        <v/>
      </c>
      <c r="R143" s="15" t="str">
        <f>IF(SUM('Control Sample Data'!F$3:F$98)&gt;10,IF(AND(ISNUMBER('Control Sample Data'!F142),'Control Sample Data'!F142&lt;$B$1,'Control Sample Data'!F142&gt;0),'Control Sample Data'!F142,$B$1),"")</f>
        <v/>
      </c>
      <c r="S143" s="15" t="str">
        <f>IF(SUM('Control Sample Data'!G$3:G$98)&gt;10,IF(AND(ISNUMBER('Control Sample Data'!G142),'Control Sample Data'!G142&lt;$B$1,'Control Sample Data'!G142&gt;0),'Control Sample Data'!G142,$B$1),"")</f>
        <v/>
      </c>
      <c r="T143" s="15" t="str">
        <f>IF(SUM('Control Sample Data'!H$3:H$98)&gt;10,IF(AND(ISNUMBER('Control Sample Data'!H142),'Control Sample Data'!H142&lt;$B$1,'Control Sample Data'!H142&gt;0),'Control Sample Data'!H142,$B$1),"")</f>
        <v/>
      </c>
      <c r="U143" s="15" t="str">
        <f>IF(SUM('Control Sample Data'!I$3:I$98)&gt;10,IF(AND(ISNUMBER('Control Sample Data'!I142),'Control Sample Data'!I142&lt;$B$1,'Control Sample Data'!I142&gt;0),'Control Sample Data'!I142,$B$1),"")</f>
        <v/>
      </c>
      <c r="V143" s="15" t="str">
        <f>IF(SUM('Control Sample Data'!J$3:J$98)&gt;10,IF(AND(ISNUMBER('Control Sample Data'!J142),'Control Sample Data'!J142&lt;$B$1,'Control Sample Data'!J142&gt;0),'Control Sample Data'!J142,$B$1),"")</f>
        <v/>
      </c>
      <c r="W143" s="15" t="str">
        <f>IF(SUM('Control Sample Data'!K$3:K$98)&gt;10,IF(AND(ISNUMBER('Control Sample Data'!K142),'Control Sample Data'!K142&lt;$B$1,'Control Sample Data'!K142&gt;0),'Control Sample Data'!K142,$B$1),"")</f>
        <v/>
      </c>
      <c r="X143" s="15" t="str">
        <f>IF(SUM('Control Sample Data'!L$3:L$98)&gt;10,IF(AND(ISNUMBER('Control Sample Data'!L142),'Control Sample Data'!L142&lt;$B$1,'Control Sample Data'!L142&gt;0),'Control Sample Data'!L142,$B$1),"")</f>
        <v/>
      </c>
      <c r="Y143" s="15" t="str">
        <f>IF(SUM('Control Sample Data'!M$3:M$98)&gt;10,IF(AND(ISNUMBER('Control Sample Data'!M142),'Control Sample Data'!M142&lt;$B$1,'Control Sample Data'!M142&gt;0),'Control Sample Data'!M142,$B$1),"")</f>
        <v/>
      </c>
      <c r="AT143" s="34" t="str">
        <f t="shared" si="130"/>
        <v/>
      </c>
      <c r="AU143" s="34" t="str">
        <f t="shared" si="131"/>
        <v/>
      </c>
      <c r="AV143" s="34" t="str">
        <f t="shared" si="132"/>
        <v/>
      </c>
      <c r="AW143" s="34" t="str">
        <f t="shared" si="133"/>
        <v/>
      </c>
      <c r="AX143" s="34" t="str">
        <f t="shared" si="134"/>
        <v/>
      </c>
      <c r="AY143" s="34" t="str">
        <f t="shared" si="135"/>
        <v/>
      </c>
      <c r="AZ143" s="34" t="str">
        <f t="shared" si="136"/>
        <v/>
      </c>
      <c r="BA143" s="34" t="str">
        <f t="shared" si="137"/>
        <v/>
      </c>
      <c r="BB143" s="34" t="str">
        <f t="shared" si="138"/>
        <v/>
      </c>
      <c r="BC143" s="34" t="str">
        <f t="shared" si="139"/>
        <v/>
      </c>
      <c r="BD143" s="34" t="str">
        <f t="shared" si="117"/>
        <v/>
      </c>
      <c r="BE143" s="34" t="str">
        <f t="shared" si="118"/>
        <v/>
      </c>
      <c r="BF143" s="34" t="str">
        <f t="shared" si="119"/>
        <v/>
      </c>
      <c r="BG143" s="34" t="str">
        <f t="shared" si="120"/>
        <v/>
      </c>
      <c r="BH143" s="34" t="str">
        <f t="shared" si="121"/>
        <v/>
      </c>
      <c r="BI143" s="34" t="str">
        <f t="shared" si="122"/>
        <v/>
      </c>
      <c r="BJ143" s="34" t="str">
        <f t="shared" si="123"/>
        <v/>
      </c>
      <c r="BK143" s="34" t="str">
        <f t="shared" si="124"/>
        <v/>
      </c>
      <c r="BL143" s="34" t="str">
        <f t="shared" si="125"/>
        <v/>
      </c>
      <c r="BM143" s="34" t="str">
        <f t="shared" si="126"/>
        <v/>
      </c>
      <c r="BN143" s="36" t="e">
        <f t="shared" si="127"/>
        <v>#DIV/0!</v>
      </c>
      <c r="BO143" s="36" t="e">
        <f t="shared" si="128"/>
        <v>#DIV/0!</v>
      </c>
      <c r="BP143" s="37" t="str">
        <f t="shared" si="140"/>
        <v/>
      </c>
      <c r="BQ143" s="37" t="str">
        <f t="shared" si="141"/>
        <v/>
      </c>
      <c r="BR143" s="37" t="str">
        <f t="shared" si="142"/>
        <v/>
      </c>
      <c r="BS143" s="37" t="str">
        <f t="shared" si="143"/>
        <v/>
      </c>
      <c r="BT143" s="37" t="str">
        <f t="shared" si="144"/>
        <v/>
      </c>
      <c r="BU143" s="37" t="str">
        <f t="shared" si="145"/>
        <v/>
      </c>
      <c r="BV143" s="37" t="str">
        <f t="shared" si="146"/>
        <v/>
      </c>
      <c r="BW143" s="37" t="str">
        <f t="shared" si="147"/>
        <v/>
      </c>
      <c r="BX143" s="37" t="str">
        <f t="shared" si="148"/>
        <v/>
      </c>
      <c r="BY143" s="37" t="str">
        <f t="shared" si="149"/>
        <v/>
      </c>
      <c r="BZ143" s="37" t="str">
        <f t="shared" si="150"/>
        <v/>
      </c>
      <c r="CA143" s="37" t="str">
        <f t="shared" si="151"/>
        <v/>
      </c>
      <c r="CB143" s="37" t="str">
        <f t="shared" si="152"/>
        <v/>
      </c>
      <c r="CC143" s="37" t="str">
        <f t="shared" si="153"/>
        <v/>
      </c>
      <c r="CD143" s="37" t="str">
        <f t="shared" si="154"/>
        <v/>
      </c>
      <c r="CE143" s="37" t="str">
        <f t="shared" si="155"/>
        <v/>
      </c>
      <c r="CF143" s="37" t="str">
        <f t="shared" si="156"/>
        <v/>
      </c>
      <c r="CG143" s="37" t="str">
        <f t="shared" si="157"/>
        <v/>
      </c>
      <c r="CH143" s="37" t="str">
        <f t="shared" si="158"/>
        <v/>
      </c>
      <c r="CI143" s="37" t="str">
        <f t="shared" si="159"/>
        <v/>
      </c>
    </row>
    <row r="144" spans="1:87" ht="12.75">
      <c r="A144" s="16"/>
      <c r="B144" s="14" t="str">
        <f>'Gene Table'!D143</f>
        <v>MIMAT0004484</v>
      </c>
      <c r="C144" s="14" t="s">
        <v>185</v>
      </c>
      <c r="D144" s="15" t="str">
        <f>IF(SUM('Test Sample Data'!D$3:D$98)&gt;10,IF(AND(ISNUMBER('Test Sample Data'!D143),'Test Sample Data'!D143&lt;$B$1,'Test Sample Data'!D143&gt;0),'Test Sample Data'!D143,$B$1),"")</f>
        <v/>
      </c>
      <c r="E144" s="15" t="str">
        <f>IF(SUM('Test Sample Data'!E$3:E$98)&gt;10,IF(AND(ISNUMBER('Test Sample Data'!E143),'Test Sample Data'!E143&lt;$B$1,'Test Sample Data'!E143&gt;0),'Test Sample Data'!E143,$B$1),"")</f>
        <v/>
      </c>
      <c r="F144" s="15" t="str">
        <f>IF(SUM('Test Sample Data'!F$3:F$98)&gt;10,IF(AND(ISNUMBER('Test Sample Data'!F143),'Test Sample Data'!F143&lt;$B$1,'Test Sample Data'!F143&gt;0),'Test Sample Data'!F143,$B$1),"")</f>
        <v/>
      </c>
      <c r="G144" s="15" t="str">
        <f>IF(SUM('Test Sample Data'!G$3:G$98)&gt;10,IF(AND(ISNUMBER('Test Sample Data'!G143),'Test Sample Data'!G143&lt;$B$1,'Test Sample Data'!G143&gt;0),'Test Sample Data'!G143,$B$1),"")</f>
        <v/>
      </c>
      <c r="H144" s="15" t="str">
        <f>IF(SUM('Test Sample Data'!H$3:H$98)&gt;10,IF(AND(ISNUMBER('Test Sample Data'!H143),'Test Sample Data'!H143&lt;$B$1,'Test Sample Data'!H143&gt;0),'Test Sample Data'!H143,$B$1),"")</f>
        <v/>
      </c>
      <c r="I144" s="15" t="str">
        <f>IF(SUM('Test Sample Data'!I$3:I$98)&gt;10,IF(AND(ISNUMBER('Test Sample Data'!I143),'Test Sample Data'!I143&lt;$B$1,'Test Sample Data'!I143&gt;0),'Test Sample Data'!I143,$B$1),"")</f>
        <v/>
      </c>
      <c r="J144" s="15" t="str">
        <f>IF(SUM('Test Sample Data'!J$3:J$98)&gt;10,IF(AND(ISNUMBER('Test Sample Data'!J143),'Test Sample Data'!J143&lt;$B$1,'Test Sample Data'!J143&gt;0),'Test Sample Data'!J143,$B$1),"")</f>
        <v/>
      </c>
      <c r="K144" s="15" t="str">
        <f>IF(SUM('Test Sample Data'!K$3:K$98)&gt;10,IF(AND(ISNUMBER('Test Sample Data'!K143),'Test Sample Data'!K143&lt;$B$1,'Test Sample Data'!K143&gt;0),'Test Sample Data'!K143,$B$1),"")</f>
        <v/>
      </c>
      <c r="L144" s="15" t="str">
        <f>IF(SUM('Test Sample Data'!L$3:L$98)&gt;10,IF(AND(ISNUMBER('Test Sample Data'!L143),'Test Sample Data'!L143&lt;$B$1,'Test Sample Data'!L143&gt;0),'Test Sample Data'!L143,$B$1),"")</f>
        <v/>
      </c>
      <c r="M144" s="15" t="str">
        <f>IF(SUM('Test Sample Data'!M$3:M$98)&gt;10,IF(AND(ISNUMBER('Test Sample Data'!M143),'Test Sample Data'!M143&lt;$B$1,'Test Sample Data'!M143&gt;0),'Test Sample Data'!M143,$B$1),"")</f>
        <v/>
      </c>
      <c r="N144" s="15" t="str">
        <f>'Gene Table'!D143</f>
        <v>MIMAT0004484</v>
      </c>
      <c r="O144" s="14" t="s">
        <v>185</v>
      </c>
      <c r="P144" s="15" t="str">
        <f>IF(SUM('Control Sample Data'!D$3:D$98)&gt;10,IF(AND(ISNUMBER('Control Sample Data'!D143),'Control Sample Data'!D143&lt;$B$1,'Control Sample Data'!D143&gt;0),'Control Sample Data'!D143,$B$1),"")</f>
        <v/>
      </c>
      <c r="Q144" s="15" t="str">
        <f>IF(SUM('Control Sample Data'!E$3:E$98)&gt;10,IF(AND(ISNUMBER('Control Sample Data'!E143),'Control Sample Data'!E143&lt;$B$1,'Control Sample Data'!E143&gt;0),'Control Sample Data'!E143,$B$1),"")</f>
        <v/>
      </c>
      <c r="R144" s="15" t="str">
        <f>IF(SUM('Control Sample Data'!F$3:F$98)&gt;10,IF(AND(ISNUMBER('Control Sample Data'!F143),'Control Sample Data'!F143&lt;$B$1,'Control Sample Data'!F143&gt;0),'Control Sample Data'!F143,$B$1),"")</f>
        <v/>
      </c>
      <c r="S144" s="15" t="str">
        <f>IF(SUM('Control Sample Data'!G$3:G$98)&gt;10,IF(AND(ISNUMBER('Control Sample Data'!G143),'Control Sample Data'!G143&lt;$B$1,'Control Sample Data'!G143&gt;0),'Control Sample Data'!G143,$B$1),"")</f>
        <v/>
      </c>
      <c r="T144" s="15" t="str">
        <f>IF(SUM('Control Sample Data'!H$3:H$98)&gt;10,IF(AND(ISNUMBER('Control Sample Data'!H143),'Control Sample Data'!H143&lt;$B$1,'Control Sample Data'!H143&gt;0),'Control Sample Data'!H143,$B$1),"")</f>
        <v/>
      </c>
      <c r="U144" s="15" t="str">
        <f>IF(SUM('Control Sample Data'!I$3:I$98)&gt;10,IF(AND(ISNUMBER('Control Sample Data'!I143),'Control Sample Data'!I143&lt;$B$1,'Control Sample Data'!I143&gt;0),'Control Sample Data'!I143,$B$1),"")</f>
        <v/>
      </c>
      <c r="V144" s="15" t="str">
        <f>IF(SUM('Control Sample Data'!J$3:J$98)&gt;10,IF(AND(ISNUMBER('Control Sample Data'!J143),'Control Sample Data'!J143&lt;$B$1,'Control Sample Data'!J143&gt;0),'Control Sample Data'!J143,$B$1),"")</f>
        <v/>
      </c>
      <c r="W144" s="15" t="str">
        <f>IF(SUM('Control Sample Data'!K$3:K$98)&gt;10,IF(AND(ISNUMBER('Control Sample Data'!K143),'Control Sample Data'!K143&lt;$B$1,'Control Sample Data'!K143&gt;0),'Control Sample Data'!K143,$B$1),"")</f>
        <v/>
      </c>
      <c r="X144" s="15" t="str">
        <f>IF(SUM('Control Sample Data'!L$3:L$98)&gt;10,IF(AND(ISNUMBER('Control Sample Data'!L143),'Control Sample Data'!L143&lt;$B$1,'Control Sample Data'!L143&gt;0),'Control Sample Data'!L143,$B$1),"")</f>
        <v/>
      </c>
      <c r="Y144" s="15" t="str">
        <f>IF(SUM('Control Sample Data'!M$3:M$98)&gt;10,IF(AND(ISNUMBER('Control Sample Data'!M143),'Control Sample Data'!M143&lt;$B$1,'Control Sample Data'!M143&gt;0),'Control Sample Data'!M143,$B$1),"")</f>
        <v/>
      </c>
      <c r="AT144" s="34" t="str">
        <f t="shared" si="130"/>
        <v/>
      </c>
      <c r="AU144" s="34" t="str">
        <f t="shared" si="131"/>
        <v/>
      </c>
      <c r="AV144" s="34" t="str">
        <f t="shared" si="132"/>
        <v/>
      </c>
      <c r="AW144" s="34" t="str">
        <f t="shared" si="133"/>
        <v/>
      </c>
      <c r="AX144" s="34" t="str">
        <f t="shared" si="134"/>
        <v/>
      </c>
      <c r="AY144" s="34" t="str">
        <f t="shared" si="135"/>
        <v/>
      </c>
      <c r="AZ144" s="34" t="str">
        <f t="shared" si="136"/>
        <v/>
      </c>
      <c r="BA144" s="34" t="str">
        <f t="shared" si="137"/>
        <v/>
      </c>
      <c r="BB144" s="34" t="str">
        <f t="shared" si="138"/>
        <v/>
      </c>
      <c r="BC144" s="34" t="str">
        <f t="shared" si="139"/>
        <v/>
      </c>
      <c r="BD144" s="34" t="str">
        <f t="shared" si="117"/>
        <v/>
      </c>
      <c r="BE144" s="34" t="str">
        <f t="shared" si="118"/>
        <v/>
      </c>
      <c r="BF144" s="34" t="str">
        <f t="shared" si="119"/>
        <v/>
      </c>
      <c r="BG144" s="34" t="str">
        <f t="shared" si="120"/>
        <v/>
      </c>
      <c r="BH144" s="34" t="str">
        <f t="shared" si="121"/>
        <v/>
      </c>
      <c r="BI144" s="34" t="str">
        <f t="shared" si="122"/>
        <v/>
      </c>
      <c r="BJ144" s="34" t="str">
        <f t="shared" si="123"/>
        <v/>
      </c>
      <c r="BK144" s="34" t="str">
        <f t="shared" si="124"/>
        <v/>
      </c>
      <c r="BL144" s="34" t="str">
        <f t="shared" si="125"/>
        <v/>
      </c>
      <c r="BM144" s="34" t="str">
        <f t="shared" si="126"/>
        <v/>
      </c>
      <c r="BN144" s="36" t="e">
        <f t="shared" si="127"/>
        <v>#DIV/0!</v>
      </c>
      <c r="BO144" s="36" t="e">
        <f t="shared" si="128"/>
        <v>#DIV/0!</v>
      </c>
      <c r="BP144" s="37" t="str">
        <f t="shared" si="140"/>
        <v/>
      </c>
      <c r="BQ144" s="37" t="str">
        <f t="shared" si="141"/>
        <v/>
      </c>
      <c r="BR144" s="37" t="str">
        <f t="shared" si="142"/>
        <v/>
      </c>
      <c r="BS144" s="37" t="str">
        <f t="shared" si="143"/>
        <v/>
      </c>
      <c r="BT144" s="37" t="str">
        <f t="shared" si="144"/>
        <v/>
      </c>
      <c r="BU144" s="37" t="str">
        <f t="shared" si="145"/>
        <v/>
      </c>
      <c r="BV144" s="37" t="str">
        <f t="shared" si="146"/>
        <v/>
      </c>
      <c r="BW144" s="37" t="str">
        <f t="shared" si="147"/>
        <v/>
      </c>
      <c r="BX144" s="37" t="str">
        <f t="shared" si="148"/>
        <v/>
      </c>
      <c r="BY144" s="37" t="str">
        <f t="shared" si="149"/>
        <v/>
      </c>
      <c r="BZ144" s="37" t="str">
        <f t="shared" si="150"/>
        <v/>
      </c>
      <c r="CA144" s="37" t="str">
        <f t="shared" si="151"/>
        <v/>
      </c>
      <c r="CB144" s="37" t="str">
        <f t="shared" si="152"/>
        <v/>
      </c>
      <c r="CC144" s="37" t="str">
        <f t="shared" si="153"/>
        <v/>
      </c>
      <c r="CD144" s="37" t="str">
        <f t="shared" si="154"/>
        <v/>
      </c>
      <c r="CE144" s="37" t="str">
        <f t="shared" si="155"/>
        <v/>
      </c>
      <c r="CF144" s="37" t="str">
        <f t="shared" si="156"/>
        <v/>
      </c>
      <c r="CG144" s="37" t="str">
        <f t="shared" si="157"/>
        <v/>
      </c>
      <c r="CH144" s="37" t="str">
        <f t="shared" si="158"/>
        <v/>
      </c>
      <c r="CI144" s="37" t="str">
        <f t="shared" si="159"/>
        <v/>
      </c>
    </row>
    <row r="145" spans="1:87" ht="12.75">
      <c r="A145" s="16"/>
      <c r="B145" s="14" t="str">
        <f>'Gene Table'!D144</f>
        <v>MIMAT0004485</v>
      </c>
      <c r="C145" s="14" t="s">
        <v>189</v>
      </c>
      <c r="D145" s="15" t="str">
        <f>IF(SUM('Test Sample Data'!D$3:D$98)&gt;10,IF(AND(ISNUMBER('Test Sample Data'!D144),'Test Sample Data'!D144&lt;$B$1,'Test Sample Data'!D144&gt;0),'Test Sample Data'!D144,$B$1),"")</f>
        <v/>
      </c>
      <c r="E145" s="15" t="str">
        <f>IF(SUM('Test Sample Data'!E$3:E$98)&gt;10,IF(AND(ISNUMBER('Test Sample Data'!E144),'Test Sample Data'!E144&lt;$B$1,'Test Sample Data'!E144&gt;0),'Test Sample Data'!E144,$B$1),"")</f>
        <v/>
      </c>
      <c r="F145" s="15" t="str">
        <f>IF(SUM('Test Sample Data'!F$3:F$98)&gt;10,IF(AND(ISNUMBER('Test Sample Data'!F144),'Test Sample Data'!F144&lt;$B$1,'Test Sample Data'!F144&gt;0),'Test Sample Data'!F144,$B$1),"")</f>
        <v/>
      </c>
      <c r="G145" s="15" t="str">
        <f>IF(SUM('Test Sample Data'!G$3:G$98)&gt;10,IF(AND(ISNUMBER('Test Sample Data'!G144),'Test Sample Data'!G144&lt;$B$1,'Test Sample Data'!G144&gt;0),'Test Sample Data'!G144,$B$1),"")</f>
        <v/>
      </c>
      <c r="H145" s="15" t="str">
        <f>IF(SUM('Test Sample Data'!H$3:H$98)&gt;10,IF(AND(ISNUMBER('Test Sample Data'!H144),'Test Sample Data'!H144&lt;$B$1,'Test Sample Data'!H144&gt;0),'Test Sample Data'!H144,$B$1),"")</f>
        <v/>
      </c>
      <c r="I145" s="15" t="str">
        <f>IF(SUM('Test Sample Data'!I$3:I$98)&gt;10,IF(AND(ISNUMBER('Test Sample Data'!I144),'Test Sample Data'!I144&lt;$B$1,'Test Sample Data'!I144&gt;0),'Test Sample Data'!I144,$B$1),"")</f>
        <v/>
      </c>
      <c r="J145" s="15" t="str">
        <f>IF(SUM('Test Sample Data'!J$3:J$98)&gt;10,IF(AND(ISNUMBER('Test Sample Data'!J144),'Test Sample Data'!J144&lt;$B$1,'Test Sample Data'!J144&gt;0),'Test Sample Data'!J144,$B$1),"")</f>
        <v/>
      </c>
      <c r="K145" s="15" t="str">
        <f>IF(SUM('Test Sample Data'!K$3:K$98)&gt;10,IF(AND(ISNUMBER('Test Sample Data'!K144),'Test Sample Data'!K144&lt;$B$1,'Test Sample Data'!K144&gt;0),'Test Sample Data'!K144,$B$1),"")</f>
        <v/>
      </c>
      <c r="L145" s="15" t="str">
        <f>IF(SUM('Test Sample Data'!L$3:L$98)&gt;10,IF(AND(ISNUMBER('Test Sample Data'!L144),'Test Sample Data'!L144&lt;$B$1,'Test Sample Data'!L144&gt;0),'Test Sample Data'!L144,$B$1),"")</f>
        <v/>
      </c>
      <c r="M145" s="15" t="str">
        <f>IF(SUM('Test Sample Data'!M$3:M$98)&gt;10,IF(AND(ISNUMBER('Test Sample Data'!M144),'Test Sample Data'!M144&lt;$B$1,'Test Sample Data'!M144&gt;0),'Test Sample Data'!M144,$B$1),"")</f>
        <v/>
      </c>
      <c r="N145" s="15" t="str">
        <f>'Gene Table'!D144</f>
        <v>MIMAT0004485</v>
      </c>
      <c r="O145" s="14" t="s">
        <v>189</v>
      </c>
      <c r="P145" s="15" t="str">
        <f>IF(SUM('Control Sample Data'!D$3:D$98)&gt;10,IF(AND(ISNUMBER('Control Sample Data'!D144),'Control Sample Data'!D144&lt;$B$1,'Control Sample Data'!D144&gt;0),'Control Sample Data'!D144,$B$1),"")</f>
        <v/>
      </c>
      <c r="Q145" s="15" t="str">
        <f>IF(SUM('Control Sample Data'!E$3:E$98)&gt;10,IF(AND(ISNUMBER('Control Sample Data'!E144),'Control Sample Data'!E144&lt;$B$1,'Control Sample Data'!E144&gt;0),'Control Sample Data'!E144,$B$1),"")</f>
        <v/>
      </c>
      <c r="R145" s="15" t="str">
        <f>IF(SUM('Control Sample Data'!F$3:F$98)&gt;10,IF(AND(ISNUMBER('Control Sample Data'!F144),'Control Sample Data'!F144&lt;$B$1,'Control Sample Data'!F144&gt;0),'Control Sample Data'!F144,$B$1),"")</f>
        <v/>
      </c>
      <c r="S145" s="15" t="str">
        <f>IF(SUM('Control Sample Data'!G$3:G$98)&gt;10,IF(AND(ISNUMBER('Control Sample Data'!G144),'Control Sample Data'!G144&lt;$B$1,'Control Sample Data'!G144&gt;0),'Control Sample Data'!G144,$B$1),"")</f>
        <v/>
      </c>
      <c r="T145" s="15" t="str">
        <f>IF(SUM('Control Sample Data'!H$3:H$98)&gt;10,IF(AND(ISNUMBER('Control Sample Data'!H144),'Control Sample Data'!H144&lt;$B$1,'Control Sample Data'!H144&gt;0),'Control Sample Data'!H144,$B$1),"")</f>
        <v/>
      </c>
      <c r="U145" s="15" t="str">
        <f>IF(SUM('Control Sample Data'!I$3:I$98)&gt;10,IF(AND(ISNUMBER('Control Sample Data'!I144),'Control Sample Data'!I144&lt;$B$1,'Control Sample Data'!I144&gt;0),'Control Sample Data'!I144,$B$1),"")</f>
        <v/>
      </c>
      <c r="V145" s="15" t="str">
        <f>IF(SUM('Control Sample Data'!J$3:J$98)&gt;10,IF(AND(ISNUMBER('Control Sample Data'!J144),'Control Sample Data'!J144&lt;$B$1,'Control Sample Data'!J144&gt;0),'Control Sample Data'!J144,$B$1),"")</f>
        <v/>
      </c>
      <c r="W145" s="15" t="str">
        <f>IF(SUM('Control Sample Data'!K$3:K$98)&gt;10,IF(AND(ISNUMBER('Control Sample Data'!K144),'Control Sample Data'!K144&lt;$B$1,'Control Sample Data'!K144&gt;0),'Control Sample Data'!K144,$B$1),"")</f>
        <v/>
      </c>
      <c r="X145" s="15" t="str">
        <f>IF(SUM('Control Sample Data'!L$3:L$98)&gt;10,IF(AND(ISNUMBER('Control Sample Data'!L144),'Control Sample Data'!L144&lt;$B$1,'Control Sample Data'!L144&gt;0),'Control Sample Data'!L144,$B$1),"")</f>
        <v/>
      </c>
      <c r="Y145" s="15" t="str">
        <f>IF(SUM('Control Sample Data'!M$3:M$98)&gt;10,IF(AND(ISNUMBER('Control Sample Data'!M144),'Control Sample Data'!M144&lt;$B$1,'Control Sample Data'!M144&gt;0),'Control Sample Data'!M144,$B$1),"")</f>
        <v/>
      </c>
      <c r="AT145" s="34" t="str">
        <f t="shared" si="130"/>
        <v/>
      </c>
      <c r="AU145" s="34" t="str">
        <f t="shared" si="131"/>
        <v/>
      </c>
      <c r="AV145" s="34" t="str">
        <f t="shared" si="132"/>
        <v/>
      </c>
      <c r="AW145" s="34" t="str">
        <f t="shared" si="133"/>
        <v/>
      </c>
      <c r="AX145" s="34" t="str">
        <f t="shared" si="134"/>
        <v/>
      </c>
      <c r="AY145" s="34" t="str">
        <f t="shared" si="135"/>
        <v/>
      </c>
      <c r="AZ145" s="34" t="str">
        <f t="shared" si="136"/>
        <v/>
      </c>
      <c r="BA145" s="34" t="str">
        <f t="shared" si="137"/>
        <v/>
      </c>
      <c r="BB145" s="34" t="str">
        <f t="shared" si="138"/>
        <v/>
      </c>
      <c r="BC145" s="34" t="str">
        <f t="shared" si="139"/>
        <v/>
      </c>
      <c r="BD145" s="34" t="str">
        <f t="shared" si="117"/>
        <v/>
      </c>
      <c r="BE145" s="34" t="str">
        <f t="shared" si="118"/>
        <v/>
      </c>
      <c r="BF145" s="34" t="str">
        <f t="shared" si="119"/>
        <v/>
      </c>
      <c r="BG145" s="34" t="str">
        <f t="shared" si="120"/>
        <v/>
      </c>
      <c r="BH145" s="34" t="str">
        <f t="shared" si="121"/>
        <v/>
      </c>
      <c r="BI145" s="34" t="str">
        <f t="shared" si="122"/>
        <v/>
      </c>
      <c r="BJ145" s="34" t="str">
        <f t="shared" si="123"/>
        <v/>
      </c>
      <c r="BK145" s="34" t="str">
        <f t="shared" si="124"/>
        <v/>
      </c>
      <c r="BL145" s="34" t="str">
        <f t="shared" si="125"/>
        <v/>
      </c>
      <c r="BM145" s="34" t="str">
        <f t="shared" si="126"/>
        <v/>
      </c>
      <c r="BN145" s="36" t="e">
        <f t="shared" si="127"/>
        <v>#DIV/0!</v>
      </c>
      <c r="BO145" s="36" t="e">
        <f t="shared" si="128"/>
        <v>#DIV/0!</v>
      </c>
      <c r="BP145" s="37" t="str">
        <f t="shared" si="140"/>
        <v/>
      </c>
      <c r="BQ145" s="37" t="str">
        <f t="shared" si="141"/>
        <v/>
      </c>
      <c r="BR145" s="37" t="str">
        <f t="shared" si="142"/>
        <v/>
      </c>
      <c r="BS145" s="37" t="str">
        <f t="shared" si="143"/>
        <v/>
      </c>
      <c r="BT145" s="37" t="str">
        <f t="shared" si="144"/>
        <v/>
      </c>
      <c r="BU145" s="37" t="str">
        <f t="shared" si="145"/>
        <v/>
      </c>
      <c r="BV145" s="37" t="str">
        <f t="shared" si="146"/>
        <v/>
      </c>
      <c r="BW145" s="37" t="str">
        <f t="shared" si="147"/>
        <v/>
      </c>
      <c r="BX145" s="37" t="str">
        <f t="shared" si="148"/>
        <v/>
      </c>
      <c r="BY145" s="37" t="str">
        <f t="shared" si="149"/>
        <v/>
      </c>
      <c r="BZ145" s="37" t="str">
        <f t="shared" si="150"/>
        <v/>
      </c>
      <c r="CA145" s="37" t="str">
        <f t="shared" si="151"/>
        <v/>
      </c>
      <c r="CB145" s="37" t="str">
        <f t="shared" si="152"/>
        <v/>
      </c>
      <c r="CC145" s="37" t="str">
        <f t="shared" si="153"/>
        <v/>
      </c>
      <c r="CD145" s="37" t="str">
        <f t="shared" si="154"/>
        <v/>
      </c>
      <c r="CE145" s="37" t="str">
        <f t="shared" si="155"/>
        <v/>
      </c>
      <c r="CF145" s="37" t="str">
        <f t="shared" si="156"/>
        <v/>
      </c>
      <c r="CG145" s="37" t="str">
        <f t="shared" si="157"/>
        <v/>
      </c>
      <c r="CH145" s="37" t="str">
        <f t="shared" si="158"/>
        <v/>
      </c>
      <c r="CI145" s="37" t="str">
        <f t="shared" si="159"/>
        <v/>
      </c>
    </row>
    <row r="146" spans="1:87" ht="12.75">
      <c r="A146" s="16"/>
      <c r="B146" s="14" t="str">
        <f>'Gene Table'!D145</f>
        <v>MIMAT0004486</v>
      </c>
      <c r="C146" s="14" t="s">
        <v>193</v>
      </c>
      <c r="D146" s="15" t="str">
        <f>IF(SUM('Test Sample Data'!D$3:D$98)&gt;10,IF(AND(ISNUMBER('Test Sample Data'!D145),'Test Sample Data'!D145&lt;$B$1,'Test Sample Data'!D145&gt;0),'Test Sample Data'!D145,$B$1),"")</f>
        <v/>
      </c>
      <c r="E146" s="15" t="str">
        <f>IF(SUM('Test Sample Data'!E$3:E$98)&gt;10,IF(AND(ISNUMBER('Test Sample Data'!E145),'Test Sample Data'!E145&lt;$B$1,'Test Sample Data'!E145&gt;0),'Test Sample Data'!E145,$B$1),"")</f>
        <v/>
      </c>
      <c r="F146" s="15" t="str">
        <f>IF(SUM('Test Sample Data'!F$3:F$98)&gt;10,IF(AND(ISNUMBER('Test Sample Data'!F145),'Test Sample Data'!F145&lt;$B$1,'Test Sample Data'!F145&gt;0),'Test Sample Data'!F145,$B$1),"")</f>
        <v/>
      </c>
      <c r="G146" s="15" t="str">
        <f>IF(SUM('Test Sample Data'!G$3:G$98)&gt;10,IF(AND(ISNUMBER('Test Sample Data'!G145),'Test Sample Data'!G145&lt;$B$1,'Test Sample Data'!G145&gt;0),'Test Sample Data'!G145,$B$1),"")</f>
        <v/>
      </c>
      <c r="H146" s="15" t="str">
        <f>IF(SUM('Test Sample Data'!H$3:H$98)&gt;10,IF(AND(ISNUMBER('Test Sample Data'!H145),'Test Sample Data'!H145&lt;$B$1,'Test Sample Data'!H145&gt;0),'Test Sample Data'!H145,$B$1),"")</f>
        <v/>
      </c>
      <c r="I146" s="15" t="str">
        <f>IF(SUM('Test Sample Data'!I$3:I$98)&gt;10,IF(AND(ISNUMBER('Test Sample Data'!I145),'Test Sample Data'!I145&lt;$B$1,'Test Sample Data'!I145&gt;0),'Test Sample Data'!I145,$B$1),"")</f>
        <v/>
      </c>
      <c r="J146" s="15" t="str">
        <f>IF(SUM('Test Sample Data'!J$3:J$98)&gt;10,IF(AND(ISNUMBER('Test Sample Data'!J145),'Test Sample Data'!J145&lt;$B$1,'Test Sample Data'!J145&gt;0),'Test Sample Data'!J145,$B$1),"")</f>
        <v/>
      </c>
      <c r="K146" s="15" t="str">
        <f>IF(SUM('Test Sample Data'!K$3:K$98)&gt;10,IF(AND(ISNUMBER('Test Sample Data'!K145),'Test Sample Data'!K145&lt;$B$1,'Test Sample Data'!K145&gt;0),'Test Sample Data'!K145,$B$1),"")</f>
        <v/>
      </c>
      <c r="L146" s="15" t="str">
        <f>IF(SUM('Test Sample Data'!L$3:L$98)&gt;10,IF(AND(ISNUMBER('Test Sample Data'!L145),'Test Sample Data'!L145&lt;$B$1,'Test Sample Data'!L145&gt;0),'Test Sample Data'!L145,$B$1),"")</f>
        <v/>
      </c>
      <c r="M146" s="15" t="str">
        <f>IF(SUM('Test Sample Data'!M$3:M$98)&gt;10,IF(AND(ISNUMBER('Test Sample Data'!M145),'Test Sample Data'!M145&lt;$B$1,'Test Sample Data'!M145&gt;0),'Test Sample Data'!M145,$B$1),"")</f>
        <v/>
      </c>
      <c r="N146" s="15" t="str">
        <f>'Gene Table'!D145</f>
        <v>MIMAT0004486</v>
      </c>
      <c r="O146" s="14" t="s">
        <v>193</v>
      </c>
      <c r="P146" s="15" t="str">
        <f>IF(SUM('Control Sample Data'!D$3:D$98)&gt;10,IF(AND(ISNUMBER('Control Sample Data'!D145),'Control Sample Data'!D145&lt;$B$1,'Control Sample Data'!D145&gt;0),'Control Sample Data'!D145,$B$1),"")</f>
        <v/>
      </c>
      <c r="Q146" s="15" t="str">
        <f>IF(SUM('Control Sample Data'!E$3:E$98)&gt;10,IF(AND(ISNUMBER('Control Sample Data'!E145),'Control Sample Data'!E145&lt;$B$1,'Control Sample Data'!E145&gt;0),'Control Sample Data'!E145,$B$1),"")</f>
        <v/>
      </c>
      <c r="R146" s="15" t="str">
        <f>IF(SUM('Control Sample Data'!F$3:F$98)&gt;10,IF(AND(ISNUMBER('Control Sample Data'!F145),'Control Sample Data'!F145&lt;$B$1,'Control Sample Data'!F145&gt;0),'Control Sample Data'!F145,$B$1),"")</f>
        <v/>
      </c>
      <c r="S146" s="15" t="str">
        <f>IF(SUM('Control Sample Data'!G$3:G$98)&gt;10,IF(AND(ISNUMBER('Control Sample Data'!G145),'Control Sample Data'!G145&lt;$B$1,'Control Sample Data'!G145&gt;0),'Control Sample Data'!G145,$B$1),"")</f>
        <v/>
      </c>
      <c r="T146" s="15" t="str">
        <f>IF(SUM('Control Sample Data'!H$3:H$98)&gt;10,IF(AND(ISNUMBER('Control Sample Data'!H145),'Control Sample Data'!H145&lt;$B$1,'Control Sample Data'!H145&gt;0),'Control Sample Data'!H145,$B$1),"")</f>
        <v/>
      </c>
      <c r="U146" s="15" t="str">
        <f>IF(SUM('Control Sample Data'!I$3:I$98)&gt;10,IF(AND(ISNUMBER('Control Sample Data'!I145),'Control Sample Data'!I145&lt;$B$1,'Control Sample Data'!I145&gt;0),'Control Sample Data'!I145,$B$1),"")</f>
        <v/>
      </c>
      <c r="V146" s="15" t="str">
        <f>IF(SUM('Control Sample Data'!J$3:J$98)&gt;10,IF(AND(ISNUMBER('Control Sample Data'!J145),'Control Sample Data'!J145&lt;$B$1,'Control Sample Data'!J145&gt;0),'Control Sample Data'!J145,$B$1),"")</f>
        <v/>
      </c>
      <c r="W146" s="15" t="str">
        <f>IF(SUM('Control Sample Data'!K$3:K$98)&gt;10,IF(AND(ISNUMBER('Control Sample Data'!K145),'Control Sample Data'!K145&lt;$B$1,'Control Sample Data'!K145&gt;0),'Control Sample Data'!K145,$B$1),"")</f>
        <v/>
      </c>
      <c r="X146" s="15" t="str">
        <f>IF(SUM('Control Sample Data'!L$3:L$98)&gt;10,IF(AND(ISNUMBER('Control Sample Data'!L145),'Control Sample Data'!L145&lt;$B$1,'Control Sample Data'!L145&gt;0),'Control Sample Data'!L145,$B$1),"")</f>
        <v/>
      </c>
      <c r="Y146" s="15" t="str">
        <f>IF(SUM('Control Sample Data'!M$3:M$98)&gt;10,IF(AND(ISNUMBER('Control Sample Data'!M145),'Control Sample Data'!M145&lt;$B$1,'Control Sample Data'!M145&gt;0),'Control Sample Data'!M145,$B$1),"")</f>
        <v/>
      </c>
      <c r="AT146" s="34" t="str">
        <f t="shared" si="130"/>
        <v/>
      </c>
      <c r="AU146" s="34" t="str">
        <f t="shared" si="131"/>
        <v/>
      </c>
      <c r="AV146" s="34" t="str">
        <f t="shared" si="132"/>
        <v/>
      </c>
      <c r="AW146" s="34" t="str">
        <f t="shared" si="133"/>
        <v/>
      </c>
      <c r="AX146" s="34" t="str">
        <f t="shared" si="134"/>
        <v/>
      </c>
      <c r="AY146" s="34" t="str">
        <f t="shared" si="135"/>
        <v/>
      </c>
      <c r="AZ146" s="34" t="str">
        <f t="shared" si="136"/>
        <v/>
      </c>
      <c r="BA146" s="34" t="str">
        <f t="shared" si="137"/>
        <v/>
      </c>
      <c r="BB146" s="34" t="str">
        <f t="shared" si="138"/>
        <v/>
      </c>
      <c r="BC146" s="34" t="str">
        <f t="shared" si="139"/>
        <v/>
      </c>
      <c r="BD146" s="34" t="str">
        <f t="shared" si="117"/>
        <v/>
      </c>
      <c r="BE146" s="34" t="str">
        <f t="shared" si="118"/>
        <v/>
      </c>
      <c r="BF146" s="34" t="str">
        <f t="shared" si="119"/>
        <v/>
      </c>
      <c r="BG146" s="34" t="str">
        <f t="shared" si="120"/>
        <v/>
      </c>
      <c r="BH146" s="34" t="str">
        <f t="shared" si="121"/>
        <v/>
      </c>
      <c r="BI146" s="34" t="str">
        <f t="shared" si="122"/>
        <v/>
      </c>
      <c r="BJ146" s="34" t="str">
        <f t="shared" si="123"/>
        <v/>
      </c>
      <c r="BK146" s="34" t="str">
        <f t="shared" si="124"/>
        <v/>
      </c>
      <c r="BL146" s="34" t="str">
        <f t="shared" si="125"/>
        <v/>
      </c>
      <c r="BM146" s="34" t="str">
        <f t="shared" si="126"/>
        <v/>
      </c>
      <c r="BN146" s="36" t="e">
        <f t="shared" si="127"/>
        <v>#DIV/0!</v>
      </c>
      <c r="BO146" s="36" t="e">
        <f t="shared" si="128"/>
        <v>#DIV/0!</v>
      </c>
      <c r="BP146" s="37" t="str">
        <f t="shared" si="140"/>
        <v/>
      </c>
      <c r="BQ146" s="37" t="str">
        <f t="shared" si="141"/>
        <v/>
      </c>
      <c r="BR146" s="37" t="str">
        <f t="shared" si="142"/>
        <v/>
      </c>
      <c r="BS146" s="37" t="str">
        <f t="shared" si="143"/>
        <v/>
      </c>
      <c r="BT146" s="37" t="str">
        <f t="shared" si="144"/>
        <v/>
      </c>
      <c r="BU146" s="37" t="str">
        <f t="shared" si="145"/>
        <v/>
      </c>
      <c r="BV146" s="37" t="str">
        <f t="shared" si="146"/>
        <v/>
      </c>
      <c r="BW146" s="37" t="str">
        <f t="shared" si="147"/>
        <v/>
      </c>
      <c r="BX146" s="37" t="str">
        <f t="shared" si="148"/>
        <v/>
      </c>
      <c r="BY146" s="37" t="str">
        <f t="shared" si="149"/>
        <v/>
      </c>
      <c r="BZ146" s="37" t="str">
        <f t="shared" si="150"/>
        <v/>
      </c>
      <c r="CA146" s="37" t="str">
        <f t="shared" si="151"/>
        <v/>
      </c>
      <c r="CB146" s="37" t="str">
        <f t="shared" si="152"/>
        <v/>
      </c>
      <c r="CC146" s="37" t="str">
        <f t="shared" si="153"/>
        <v/>
      </c>
      <c r="CD146" s="37" t="str">
        <f t="shared" si="154"/>
        <v/>
      </c>
      <c r="CE146" s="37" t="str">
        <f t="shared" si="155"/>
        <v/>
      </c>
      <c r="CF146" s="37" t="str">
        <f t="shared" si="156"/>
        <v/>
      </c>
      <c r="CG146" s="37" t="str">
        <f t="shared" si="157"/>
        <v/>
      </c>
      <c r="CH146" s="37" t="str">
        <f t="shared" si="158"/>
        <v/>
      </c>
      <c r="CI146" s="37" t="str">
        <f t="shared" si="159"/>
        <v/>
      </c>
    </row>
    <row r="147" spans="1:87" ht="12.75">
      <c r="A147" s="16"/>
      <c r="B147" s="14" t="str">
        <f>'Gene Table'!D146</f>
        <v>MIMAT0004487</v>
      </c>
      <c r="C147" s="14" t="s">
        <v>197</v>
      </c>
      <c r="D147" s="15" t="str">
        <f>IF(SUM('Test Sample Data'!D$3:D$98)&gt;10,IF(AND(ISNUMBER('Test Sample Data'!D146),'Test Sample Data'!D146&lt;$B$1,'Test Sample Data'!D146&gt;0),'Test Sample Data'!D146,$B$1),"")</f>
        <v/>
      </c>
      <c r="E147" s="15" t="str">
        <f>IF(SUM('Test Sample Data'!E$3:E$98)&gt;10,IF(AND(ISNUMBER('Test Sample Data'!E146),'Test Sample Data'!E146&lt;$B$1,'Test Sample Data'!E146&gt;0),'Test Sample Data'!E146,$B$1),"")</f>
        <v/>
      </c>
      <c r="F147" s="15" t="str">
        <f>IF(SUM('Test Sample Data'!F$3:F$98)&gt;10,IF(AND(ISNUMBER('Test Sample Data'!F146),'Test Sample Data'!F146&lt;$B$1,'Test Sample Data'!F146&gt;0),'Test Sample Data'!F146,$B$1),"")</f>
        <v/>
      </c>
      <c r="G147" s="15" t="str">
        <f>IF(SUM('Test Sample Data'!G$3:G$98)&gt;10,IF(AND(ISNUMBER('Test Sample Data'!G146),'Test Sample Data'!G146&lt;$B$1,'Test Sample Data'!G146&gt;0),'Test Sample Data'!G146,$B$1),"")</f>
        <v/>
      </c>
      <c r="H147" s="15" t="str">
        <f>IF(SUM('Test Sample Data'!H$3:H$98)&gt;10,IF(AND(ISNUMBER('Test Sample Data'!H146),'Test Sample Data'!H146&lt;$B$1,'Test Sample Data'!H146&gt;0),'Test Sample Data'!H146,$B$1),"")</f>
        <v/>
      </c>
      <c r="I147" s="15" t="str">
        <f>IF(SUM('Test Sample Data'!I$3:I$98)&gt;10,IF(AND(ISNUMBER('Test Sample Data'!I146),'Test Sample Data'!I146&lt;$B$1,'Test Sample Data'!I146&gt;0),'Test Sample Data'!I146,$B$1),"")</f>
        <v/>
      </c>
      <c r="J147" s="15" t="str">
        <f>IF(SUM('Test Sample Data'!J$3:J$98)&gt;10,IF(AND(ISNUMBER('Test Sample Data'!J146),'Test Sample Data'!J146&lt;$B$1,'Test Sample Data'!J146&gt;0),'Test Sample Data'!J146,$B$1),"")</f>
        <v/>
      </c>
      <c r="K147" s="15" t="str">
        <f>IF(SUM('Test Sample Data'!K$3:K$98)&gt;10,IF(AND(ISNUMBER('Test Sample Data'!K146),'Test Sample Data'!K146&lt;$B$1,'Test Sample Data'!K146&gt;0),'Test Sample Data'!K146,$B$1),"")</f>
        <v/>
      </c>
      <c r="L147" s="15" t="str">
        <f>IF(SUM('Test Sample Data'!L$3:L$98)&gt;10,IF(AND(ISNUMBER('Test Sample Data'!L146),'Test Sample Data'!L146&lt;$B$1,'Test Sample Data'!L146&gt;0),'Test Sample Data'!L146,$B$1),"")</f>
        <v/>
      </c>
      <c r="M147" s="15" t="str">
        <f>IF(SUM('Test Sample Data'!M$3:M$98)&gt;10,IF(AND(ISNUMBER('Test Sample Data'!M146),'Test Sample Data'!M146&lt;$B$1,'Test Sample Data'!M146&gt;0),'Test Sample Data'!M146,$B$1),"")</f>
        <v/>
      </c>
      <c r="N147" s="15" t="str">
        <f>'Gene Table'!D146</f>
        <v>MIMAT0004487</v>
      </c>
      <c r="O147" s="14" t="s">
        <v>197</v>
      </c>
      <c r="P147" s="15" t="str">
        <f>IF(SUM('Control Sample Data'!D$3:D$98)&gt;10,IF(AND(ISNUMBER('Control Sample Data'!D146),'Control Sample Data'!D146&lt;$B$1,'Control Sample Data'!D146&gt;0),'Control Sample Data'!D146,$B$1),"")</f>
        <v/>
      </c>
      <c r="Q147" s="15" t="str">
        <f>IF(SUM('Control Sample Data'!E$3:E$98)&gt;10,IF(AND(ISNUMBER('Control Sample Data'!E146),'Control Sample Data'!E146&lt;$B$1,'Control Sample Data'!E146&gt;0),'Control Sample Data'!E146,$B$1),"")</f>
        <v/>
      </c>
      <c r="R147" s="15" t="str">
        <f>IF(SUM('Control Sample Data'!F$3:F$98)&gt;10,IF(AND(ISNUMBER('Control Sample Data'!F146),'Control Sample Data'!F146&lt;$B$1,'Control Sample Data'!F146&gt;0),'Control Sample Data'!F146,$B$1),"")</f>
        <v/>
      </c>
      <c r="S147" s="15" t="str">
        <f>IF(SUM('Control Sample Data'!G$3:G$98)&gt;10,IF(AND(ISNUMBER('Control Sample Data'!G146),'Control Sample Data'!G146&lt;$B$1,'Control Sample Data'!G146&gt;0),'Control Sample Data'!G146,$B$1),"")</f>
        <v/>
      </c>
      <c r="T147" s="15" t="str">
        <f>IF(SUM('Control Sample Data'!H$3:H$98)&gt;10,IF(AND(ISNUMBER('Control Sample Data'!H146),'Control Sample Data'!H146&lt;$B$1,'Control Sample Data'!H146&gt;0),'Control Sample Data'!H146,$B$1),"")</f>
        <v/>
      </c>
      <c r="U147" s="15" t="str">
        <f>IF(SUM('Control Sample Data'!I$3:I$98)&gt;10,IF(AND(ISNUMBER('Control Sample Data'!I146),'Control Sample Data'!I146&lt;$B$1,'Control Sample Data'!I146&gt;0),'Control Sample Data'!I146,$B$1),"")</f>
        <v/>
      </c>
      <c r="V147" s="15" t="str">
        <f>IF(SUM('Control Sample Data'!J$3:J$98)&gt;10,IF(AND(ISNUMBER('Control Sample Data'!J146),'Control Sample Data'!J146&lt;$B$1,'Control Sample Data'!J146&gt;0),'Control Sample Data'!J146,$B$1),"")</f>
        <v/>
      </c>
      <c r="W147" s="15" t="str">
        <f>IF(SUM('Control Sample Data'!K$3:K$98)&gt;10,IF(AND(ISNUMBER('Control Sample Data'!K146),'Control Sample Data'!K146&lt;$B$1,'Control Sample Data'!K146&gt;0),'Control Sample Data'!K146,$B$1),"")</f>
        <v/>
      </c>
      <c r="X147" s="15" t="str">
        <f>IF(SUM('Control Sample Data'!L$3:L$98)&gt;10,IF(AND(ISNUMBER('Control Sample Data'!L146),'Control Sample Data'!L146&lt;$B$1,'Control Sample Data'!L146&gt;0),'Control Sample Data'!L146,$B$1),"")</f>
        <v/>
      </c>
      <c r="Y147" s="15" t="str">
        <f>IF(SUM('Control Sample Data'!M$3:M$98)&gt;10,IF(AND(ISNUMBER('Control Sample Data'!M146),'Control Sample Data'!M146&lt;$B$1,'Control Sample Data'!M146&gt;0),'Control Sample Data'!M146,$B$1),"")</f>
        <v/>
      </c>
      <c r="AT147" s="34" t="str">
        <f t="shared" si="130"/>
        <v/>
      </c>
      <c r="AU147" s="34" t="str">
        <f t="shared" si="131"/>
        <v/>
      </c>
      <c r="AV147" s="34" t="str">
        <f t="shared" si="132"/>
        <v/>
      </c>
      <c r="AW147" s="34" t="str">
        <f t="shared" si="133"/>
        <v/>
      </c>
      <c r="AX147" s="34" t="str">
        <f t="shared" si="134"/>
        <v/>
      </c>
      <c r="AY147" s="34" t="str">
        <f t="shared" si="135"/>
        <v/>
      </c>
      <c r="AZ147" s="34" t="str">
        <f t="shared" si="136"/>
        <v/>
      </c>
      <c r="BA147" s="34" t="str">
        <f t="shared" si="137"/>
        <v/>
      </c>
      <c r="BB147" s="34" t="str">
        <f t="shared" si="138"/>
        <v/>
      </c>
      <c r="BC147" s="34" t="str">
        <f t="shared" si="139"/>
        <v/>
      </c>
      <c r="BD147" s="34" t="str">
        <f t="shared" si="117"/>
        <v/>
      </c>
      <c r="BE147" s="34" t="str">
        <f t="shared" si="118"/>
        <v/>
      </c>
      <c r="BF147" s="34" t="str">
        <f t="shared" si="119"/>
        <v/>
      </c>
      <c r="BG147" s="34" t="str">
        <f t="shared" si="120"/>
        <v/>
      </c>
      <c r="BH147" s="34" t="str">
        <f t="shared" si="121"/>
        <v/>
      </c>
      <c r="BI147" s="34" t="str">
        <f t="shared" si="122"/>
        <v/>
      </c>
      <c r="BJ147" s="34" t="str">
        <f t="shared" si="123"/>
        <v/>
      </c>
      <c r="BK147" s="34" t="str">
        <f t="shared" si="124"/>
        <v/>
      </c>
      <c r="BL147" s="34" t="str">
        <f t="shared" si="125"/>
        <v/>
      </c>
      <c r="BM147" s="34" t="str">
        <f t="shared" si="126"/>
        <v/>
      </c>
      <c r="BN147" s="36" t="e">
        <f t="shared" si="127"/>
        <v>#DIV/0!</v>
      </c>
      <c r="BO147" s="36" t="e">
        <f t="shared" si="128"/>
        <v>#DIV/0!</v>
      </c>
      <c r="BP147" s="37" t="str">
        <f t="shared" si="140"/>
        <v/>
      </c>
      <c r="BQ147" s="37" t="str">
        <f t="shared" si="141"/>
        <v/>
      </c>
      <c r="BR147" s="37" t="str">
        <f t="shared" si="142"/>
        <v/>
      </c>
      <c r="BS147" s="37" t="str">
        <f t="shared" si="143"/>
        <v/>
      </c>
      <c r="BT147" s="37" t="str">
        <f t="shared" si="144"/>
        <v/>
      </c>
      <c r="BU147" s="37" t="str">
        <f t="shared" si="145"/>
        <v/>
      </c>
      <c r="BV147" s="37" t="str">
        <f t="shared" si="146"/>
        <v/>
      </c>
      <c r="BW147" s="37" t="str">
        <f t="shared" si="147"/>
        <v/>
      </c>
      <c r="BX147" s="37" t="str">
        <f t="shared" si="148"/>
        <v/>
      </c>
      <c r="BY147" s="37" t="str">
        <f t="shared" si="149"/>
        <v/>
      </c>
      <c r="BZ147" s="37" t="str">
        <f t="shared" si="150"/>
        <v/>
      </c>
      <c r="CA147" s="37" t="str">
        <f t="shared" si="151"/>
        <v/>
      </c>
      <c r="CB147" s="37" t="str">
        <f t="shared" si="152"/>
        <v/>
      </c>
      <c r="CC147" s="37" t="str">
        <f t="shared" si="153"/>
        <v/>
      </c>
      <c r="CD147" s="37" t="str">
        <f t="shared" si="154"/>
        <v/>
      </c>
      <c r="CE147" s="37" t="str">
        <f t="shared" si="155"/>
        <v/>
      </c>
      <c r="CF147" s="37" t="str">
        <f t="shared" si="156"/>
        <v/>
      </c>
      <c r="CG147" s="37" t="str">
        <f t="shared" si="157"/>
        <v/>
      </c>
      <c r="CH147" s="37" t="str">
        <f t="shared" si="158"/>
        <v/>
      </c>
      <c r="CI147" s="37" t="str">
        <f t="shared" si="159"/>
        <v/>
      </c>
    </row>
    <row r="148" spans="1:87" ht="12.75">
      <c r="A148" s="16"/>
      <c r="B148" s="14" t="str">
        <f>'Gene Table'!D147</f>
        <v>MIMAT0004585</v>
      </c>
      <c r="C148" s="14" t="s">
        <v>201</v>
      </c>
      <c r="D148" s="15" t="str">
        <f>IF(SUM('Test Sample Data'!D$3:D$98)&gt;10,IF(AND(ISNUMBER('Test Sample Data'!D147),'Test Sample Data'!D147&lt;$B$1,'Test Sample Data'!D147&gt;0),'Test Sample Data'!D147,$B$1),"")</f>
        <v/>
      </c>
      <c r="E148" s="15" t="str">
        <f>IF(SUM('Test Sample Data'!E$3:E$98)&gt;10,IF(AND(ISNUMBER('Test Sample Data'!E147),'Test Sample Data'!E147&lt;$B$1,'Test Sample Data'!E147&gt;0),'Test Sample Data'!E147,$B$1),"")</f>
        <v/>
      </c>
      <c r="F148" s="15" t="str">
        <f>IF(SUM('Test Sample Data'!F$3:F$98)&gt;10,IF(AND(ISNUMBER('Test Sample Data'!F147),'Test Sample Data'!F147&lt;$B$1,'Test Sample Data'!F147&gt;0),'Test Sample Data'!F147,$B$1),"")</f>
        <v/>
      </c>
      <c r="G148" s="15" t="str">
        <f>IF(SUM('Test Sample Data'!G$3:G$98)&gt;10,IF(AND(ISNUMBER('Test Sample Data'!G147),'Test Sample Data'!G147&lt;$B$1,'Test Sample Data'!G147&gt;0),'Test Sample Data'!G147,$B$1),"")</f>
        <v/>
      </c>
      <c r="H148" s="15" t="str">
        <f>IF(SUM('Test Sample Data'!H$3:H$98)&gt;10,IF(AND(ISNUMBER('Test Sample Data'!H147),'Test Sample Data'!H147&lt;$B$1,'Test Sample Data'!H147&gt;0),'Test Sample Data'!H147,$B$1),"")</f>
        <v/>
      </c>
      <c r="I148" s="15" t="str">
        <f>IF(SUM('Test Sample Data'!I$3:I$98)&gt;10,IF(AND(ISNUMBER('Test Sample Data'!I147),'Test Sample Data'!I147&lt;$B$1,'Test Sample Data'!I147&gt;0),'Test Sample Data'!I147,$B$1),"")</f>
        <v/>
      </c>
      <c r="J148" s="15" t="str">
        <f>IF(SUM('Test Sample Data'!J$3:J$98)&gt;10,IF(AND(ISNUMBER('Test Sample Data'!J147),'Test Sample Data'!J147&lt;$B$1,'Test Sample Data'!J147&gt;0),'Test Sample Data'!J147,$B$1),"")</f>
        <v/>
      </c>
      <c r="K148" s="15" t="str">
        <f>IF(SUM('Test Sample Data'!K$3:K$98)&gt;10,IF(AND(ISNUMBER('Test Sample Data'!K147),'Test Sample Data'!K147&lt;$B$1,'Test Sample Data'!K147&gt;0),'Test Sample Data'!K147,$B$1),"")</f>
        <v/>
      </c>
      <c r="L148" s="15" t="str">
        <f>IF(SUM('Test Sample Data'!L$3:L$98)&gt;10,IF(AND(ISNUMBER('Test Sample Data'!L147),'Test Sample Data'!L147&lt;$B$1,'Test Sample Data'!L147&gt;0),'Test Sample Data'!L147,$B$1),"")</f>
        <v/>
      </c>
      <c r="M148" s="15" t="str">
        <f>IF(SUM('Test Sample Data'!M$3:M$98)&gt;10,IF(AND(ISNUMBER('Test Sample Data'!M147),'Test Sample Data'!M147&lt;$B$1,'Test Sample Data'!M147&gt;0),'Test Sample Data'!M147,$B$1),"")</f>
        <v/>
      </c>
      <c r="N148" s="15" t="str">
        <f>'Gene Table'!D147</f>
        <v>MIMAT0004585</v>
      </c>
      <c r="O148" s="14" t="s">
        <v>201</v>
      </c>
      <c r="P148" s="15" t="str">
        <f>IF(SUM('Control Sample Data'!D$3:D$98)&gt;10,IF(AND(ISNUMBER('Control Sample Data'!D147),'Control Sample Data'!D147&lt;$B$1,'Control Sample Data'!D147&gt;0),'Control Sample Data'!D147,$B$1),"")</f>
        <v/>
      </c>
      <c r="Q148" s="15" t="str">
        <f>IF(SUM('Control Sample Data'!E$3:E$98)&gt;10,IF(AND(ISNUMBER('Control Sample Data'!E147),'Control Sample Data'!E147&lt;$B$1,'Control Sample Data'!E147&gt;0),'Control Sample Data'!E147,$B$1),"")</f>
        <v/>
      </c>
      <c r="R148" s="15" t="str">
        <f>IF(SUM('Control Sample Data'!F$3:F$98)&gt;10,IF(AND(ISNUMBER('Control Sample Data'!F147),'Control Sample Data'!F147&lt;$B$1,'Control Sample Data'!F147&gt;0),'Control Sample Data'!F147,$B$1),"")</f>
        <v/>
      </c>
      <c r="S148" s="15" t="str">
        <f>IF(SUM('Control Sample Data'!G$3:G$98)&gt;10,IF(AND(ISNUMBER('Control Sample Data'!G147),'Control Sample Data'!G147&lt;$B$1,'Control Sample Data'!G147&gt;0),'Control Sample Data'!G147,$B$1),"")</f>
        <v/>
      </c>
      <c r="T148" s="15" t="str">
        <f>IF(SUM('Control Sample Data'!H$3:H$98)&gt;10,IF(AND(ISNUMBER('Control Sample Data'!H147),'Control Sample Data'!H147&lt;$B$1,'Control Sample Data'!H147&gt;0),'Control Sample Data'!H147,$B$1),"")</f>
        <v/>
      </c>
      <c r="U148" s="15" t="str">
        <f>IF(SUM('Control Sample Data'!I$3:I$98)&gt;10,IF(AND(ISNUMBER('Control Sample Data'!I147),'Control Sample Data'!I147&lt;$B$1,'Control Sample Data'!I147&gt;0),'Control Sample Data'!I147,$B$1),"")</f>
        <v/>
      </c>
      <c r="V148" s="15" t="str">
        <f>IF(SUM('Control Sample Data'!J$3:J$98)&gt;10,IF(AND(ISNUMBER('Control Sample Data'!J147),'Control Sample Data'!J147&lt;$B$1,'Control Sample Data'!J147&gt;0),'Control Sample Data'!J147,$B$1),"")</f>
        <v/>
      </c>
      <c r="W148" s="15" t="str">
        <f>IF(SUM('Control Sample Data'!K$3:K$98)&gt;10,IF(AND(ISNUMBER('Control Sample Data'!K147),'Control Sample Data'!K147&lt;$B$1,'Control Sample Data'!K147&gt;0),'Control Sample Data'!K147,$B$1),"")</f>
        <v/>
      </c>
      <c r="X148" s="15" t="str">
        <f>IF(SUM('Control Sample Data'!L$3:L$98)&gt;10,IF(AND(ISNUMBER('Control Sample Data'!L147),'Control Sample Data'!L147&lt;$B$1,'Control Sample Data'!L147&gt;0),'Control Sample Data'!L147,$B$1),"")</f>
        <v/>
      </c>
      <c r="Y148" s="15" t="str">
        <f>IF(SUM('Control Sample Data'!M$3:M$98)&gt;10,IF(AND(ISNUMBER('Control Sample Data'!M147),'Control Sample Data'!M147&lt;$B$1,'Control Sample Data'!M147&gt;0),'Control Sample Data'!M147,$B$1),"")</f>
        <v/>
      </c>
      <c r="AT148" s="34" t="str">
        <f t="shared" si="130"/>
        <v/>
      </c>
      <c r="AU148" s="34" t="str">
        <f t="shared" si="131"/>
        <v/>
      </c>
      <c r="AV148" s="34" t="str">
        <f t="shared" si="132"/>
        <v/>
      </c>
      <c r="AW148" s="34" t="str">
        <f t="shared" si="133"/>
        <v/>
      </c>
      <c r="AX148" s="34" t="str">
        <f t="shared" si="134"/>
        <v/>
      </c>
      <c r="AY148" s="34" t="str">
        <f t="shared" si="135"/>
        <v/>
      </c>
      <c r="AZ148" s="34" t="str">
        <f t="shared" si="136"/>
        <v/>
      </c>
      <c r="BA148" s="34" t="str">
        <f t="shared" si="137"/>
        <v/>
      </c>
      <c r="BB148" s="34" t="str">
        <f t="shared" si="138"/>
        <v/>
      </c>
      <c r="BC148" s="34" t="str">
        <f t="shared" si="139"/>
        <v/>
      </c>
      <c r="BD148" s="34" t="str">
        <f t="shared" si="117"/>
        <v/>
      </c>
      <c r="BE148" s="34" t="str">
        <f t="shared" si="118"/>
        <v/>
      </c>
      <c r="BF148" s="34" t="str">
        <f t="shared" si="119"/>
        <v/>
      </c>
      <c r="BG148" s="34" t="str">
        <f t="shared" si="120"/>
        <v/>
      </c>
      <c r="BH148" s="34" t="str">
        <f t="shared" si="121"/>
        <v/>
      </c>
      <c r="BI148" s="34" t="str">
        <f t="shared" si="122"/>
        <v/>
      </c>
      <c r="BJ148" s="34" t="str">
        <f t="shared" si="123"/>
        <v/>
      </c>
      <c r="BK148" s="34" t="str">
        <f t="shared" si="124"/>
        <v/>
      </c>
      <c r="BL148" s="34" t="str">
        <f t="shared" si="125"/>
        <v/>
      </c>
      <c r="BM148" s="34" t="str">
        <f t="shared" si="126"/>
        <v/>
      </c>
      <c r="BN148" s="36" t="e">
        <f t="shared" si="127"/>
        <v>#DIV/0!</v>
      </c>
      <c r="BO148" s="36" t="e">
        <f t="shared" si="128"/>
        <v>#DIV/0!</v>
      </c>
      <c r="BP148" s="37" t="str">
        <f t="shared" si="140"/>
        <v/>
      </c>
      <c r="BQ148" s="37" t="str">
        <f t="shared" si="141"/>
        <v/>
      </c>
      <c r="BR148" s="37" t="str">
        <f t="shared" si="142"/>
        <v/>
      </c>
      <c r="BS148" s="37" t="str">
        <f t="shared" si="143"/>
        <v/>
      </c>
      <c r="BT148" s="37" t="str">
        <f t="shared" si="144"/>
        <v/>
      </c>
      <c r="BU148" s="37" t="str">
        <f t="shared" si="145"/>
        <v/>
      </c>
      <c r="BV148" s="37" t="str">
        <f t="shared" si="146"/>
        <v/>
      </c>
      <c r="BW148" s="37" t="str">
        <f t="shared" si="147"/>
        <v/>
      </c>
      <c r="BX148" s="37" t="str">
        <f t="shared" si="148"/>
        <v/>
      </c>
      <c r="BY148" s="37" t="str">
        <f t="shared" si="149"/>
        <v/>
      </c>
      <c r="BZ148" s="37" t="str">
        <f t="shared" si="150"/>
        <v/>
      </c>
      <c r="CA148" s="37" t="str">
        <f t="shared" si="151"/>
        <v/>
      </c>
      <c r="CB148" s="37" t="str">
        <f t="shared" si="152"/>
        <v/>
      </c>
      <c r="CC148" s="37" t="str">
        <f t="shared" si="153"/>
        <v/>
      </c>
      <c r="CD148" s="37" t="str">
        <f t="shared" si="154"/>
        <v/>
      </c>
      <c r="CE148" s="37" t="str">
        <f t="shared" si="155"/>
        <v/>
      </c>
      <c r="CF148" s="37" t="str">
        <f t="shared" si="156"/>
        <v/>
      </c>
      <c r="CG148" s="37" t="str">
        <f t="shared" si="157"/>
        <v/>
      </c>
      <c r="CH148" s="37" t="str">
        <f t="shared" si="158"/>
        <v/>
      </c>
      <c r="CI148" s="37" t="str">
        <f t="shared" si="159"/>
        <v/>
      </c>
    </row>
    <row r="149" spans="1:87" ht="12.75">
      <c r="A149" s="16"/>
      <c r="B149" s="14" t="str">
        <f>'Gene Table'!D148</f>
        <v>MIMAT0004512</v>
      </c>
      <c r="C149" s="14" t="s">
        <v>205</v>
      </c>
      <c r="D149" s="15" t="str">
        <f>IF(SUM('Test Sample Data'!D$3:D$98)&gt;10,IF(AND(ISNUMBER('Test Sample Data'!D148),'Test Sample Data'!D148&lt;$B$1,'Test Sample Data'!D148&gt;0),'Test Sample Data'!D148,$B$1),"")</f>
        <v/>
      </c>
      <c r="E149" s="15" t="str">
        <f>IF(SUM('Test Sample Data'!E$3:E$98)&gt;10,IF(AND(ISNUMBER('Test Sample Data'!E148),'Test Sample Data'!E148&lt;$B$1,'Test Sample Data'!E148&gt;0),'Test Sample Data'!E148,$B$1),"")</f>
        <v/>
      </c>
      <c r="F149" s="15" t="str">
        <f>IF(SUM('Test Sample Data'!F$3:F$98)&gt;10,IF(AND(ISNUMBER('Test Sample Data'!F148),'Test Sample Data'!F148&lt;$B$1,'Test Sample Data'!F148&gt;0),'Test Sample Data'!F148,$B$1),"")</f>
        <v/>
      </c>
      <c r="G149" s="15" t="str">
        <f>IF(SUM('Test Sample Data'!G$3:G$98)&gt;10,IF(AND(ISNUMBER('Test Sample Data'!G148),'Test Sample Data'!G148&lt;$B$1,'Test Sample Data'!G148&gt;0),'Test Sample Data'!G148,$B$1),"")</f>
        <v/>
      </c>
      <c r="H149" s="15" t="str">
        <f>IF(SUM('Test Sample Data'!H$3:H$98)&gt;10,IF(AND(ISNUMBER('Test Sample Data'!H148),'Test Sample Data'!H148&lt;$B$1,'Test Sample Data'!H148&gt;0),'Test Sample Data'!H148,$B$1),"")</f>
        <v/>
      </c>
      <c r="I149" s="15" t="str">
        <f>IF(SUM('Test Sample Data'!I$3:I$98)&gt;10,IF(AND(ISNUMBER('Test Sample Data'!I148),'Test Sample Data'!I148&lt;$B$1,'Test Sample Data'!I148&gt;0),'Test Sample Data'!I148,$B$1),"")</f>
        <v/>
      </c>
      <c r="J149" s="15" t="str">
        <f>IF(SUM('Test Sample Data'!J$3:J$98)&gt;10,IF(AND(ISNUMBER('Test Sample Data'!J148),'Test Sample Data'!J148&lt;$B$1,'Test Sample Data'!J148&gt;0),'Test Sample Data'!J148,$B$1),"")</f>
        <v/>
      </c>
      <c r="K149" s="15" t="str">
        <f>IF(SUM('Test Sample Data'!K$3:K$98)&gt;10,IF(AND(ISNUMBER('Test Sample Data'!K148),'Test Sample Data'!K148&lt;$B$1,'Test Sample Data'!K148&gt;0),'Test Sample Data'!K148,$B$1),"")</f>
        <v/>
      </c>
      <c r="L149" s="15" t="str">
        <f>IF(SUM('Test Sample Data'!L$3:L$98)&gt;10,IF(AND(ISNUMBER('Test Sample Data'!L148),'Test Sample Data'!L148&lt;$B$1,'Test Sample Data'!L148&gt;0),'Test Sample Data'!L148,$B$1),"")</f>
        <v/>
      </c>
      <c r="M149" s="15" t="str">
        <f>IF(SUM('Test Sample Data'!M$3:M$98)&gt;10,IF(AND(ISNUMBER('Test Sample Data'!M148),'Test Sample Data'!M148&lt;$B$1,'Test Sample Data'!M148&gt;0),'Test Sample Data'!M148,$B$1),"")</f>
        <v/>
      </c>
      <c r="N149" s="15" t="str">
        <f>'Gene Table'!D148</f>
        <v>MIMAT0004512</v>
      </c>
      <c r="O149" s="14" t="s">
        <v>205</v>
      </c>
      <c r="P149" s="15" t="str">
        <f>IF(SUM('Control Sample Data'!D$3:D$98)&gt;10,IF(AND(ISNUMBER('Control Sample Data'!D148),'Control Sample Data'!D148&lt;$B$1,'Control Sample Data'!D148&gt;0),'Control Sample Data'!D148,$B$1),"")</f>
        <v/>
      </c>
      <c r="Q149" s="15" t="str">
        <f>IF(SUM('Control Sample Data'!E$3:E$98)&gt;10,IF(AND(ISNUMBER('Control Sample Data'!E148),'Control Sample Data'!E148&lt;$B$1,'Control Sample Data'!E148&gt;0),'Control Sample Data'!E148,$B$1),"")</f>
        <v/>
      </c>
      <c r="R149" s="15" t="str">
        <f>IF(SUM('Control Sample Data'!F$3:F$98)&gt;10,IF(AND(ISNUMBER('Control Sample Data'!F148),'Control Sample Data'!F148&lt;$B$1,'Control Sample Data'!F148&gt;0),'Control Sample Data'!F148,$B$1),"")</f>
        <v/>
      </c>
      <c r="S149" s="15" t="str">
        <f>IF(SUM('Control Sample Data'!G$3:G$98)&gt;10,IF(AND(ISNUMBER('Control Sample Data'!G148),'Control Sample Data'!G148&lt;$B$1,'Control Sample Data'!G148&gt;0),'Control Sample Data'!G148,$B$1),"")</f>
        <v/>
      </c>
      <c r="T149" s="15" t="str">
        <f>IF(SUM('Control Sample Data'!H$3:H$98)&gt;10,IF(AND(ISNUMBER('Control Sample Data'!H148),'Control Sample Data'!H148&lt;$B$1,'Control Sample Data'!H148&gt;0),'Control Sample Data'!H148,$B$1),"")</f>
        <v/>
      </c>
      <c r="U149" s="15" t="str">
        <f>IF(SUM('Control Sample Data'!I$3:I$98)&gt;10,IF(AND(ISNUMBER('Control Sample Data'!I148),'Control Sample Data'!I148&lt;$B$1,'Control Sample Data'!I148&gt;0),'Control Sample Data'!I148,$B$1),"")</f>
        <v/>
      </c>
      <c r="V149" s="15" t="str">
        <f>IF(SUM('Control Sample Data'!J$3:J$98)&gt;10,IF(AND(ISNUMBER('Control Sample Data'!J148),'Control Sample Data'!J148&lt;$B$1,'Control Sample Data'!J148&gt;0),'Control Sample Data'!J148,$B$1),"")</f>
        <v/>
      </c>
      <c r="W149" s="15" t="str">
        <f>IF(SUM('Control Sample Data'!K$3:K$98)&gt;10,IF(AND(ISNUMBER('Control Sample Data'!K148),'Control Sample Data'!K148&lt;$B$1,'Control Sample Data'!K148&gt;0),'Control Sample Data'!K148,$B$1),"")</f>
        <v/>
      </c>
      <c r="X149" s="15" t="str">
        <f>IF(SUM('Control Sample Data'!L$3:L$98)&gt;10,IF(AND(ISNUMBER('Control Sample Data'!L148),'Control Sample Data'!L148&lt;$B$1,'Control Sample Data'!L148&gt;0),'Control Sample Data'!L148,$B$1),"")</f>
        <v/>
      </c>
      <c r="Y149" s="15" t="str">
        <f>IF(SUM('Control Sample Data'!M$3:M$98)&gt;10,IF(AND(ISNUMBER('Control Sample Data'!M148),'Control Sample Data'!M148&lt;$B$1,'Control Sample Data'!M148&gt;0),'Control Sample Data'!M148,$B$1),"")</f>
        <v/>
      </c>
      <c r="AT149" s="34" t="str">
        <f t="shared" si="130"/>
        <v/>
      </c>
      <c r="AU149" s="34" t="str">
        <f t="shared" si="131"/>
        <v/>
      </c>
      <c r="AV149" s="34" t="str">
        <f t="shared" si="132"/>
        <v/>
      </c>
      <c r="AW149" s="34" t="str">
        <f t="shared" si="133"/>
        <v/>
      </c>
      <c r="AX149" s="34" t="str">
        <f t="shared" si="134"/>
        <v/>
      </c>
      <c r="AY149" s="34" t="str">
        <f t="shared" si="135"/>
        <v/>
      </c>
      <c r="AZ149" s="34" t="str">
        <f t="shared" si="136"/>
        <v/>
      </c>
      <c r="BA149" s="34" t="str">
        <f t="shared" si="137"/>
        <v/>
      </c>
      <c r="BB149" s="34" t="str">
        <f t="shared" si="138"/>
        <v/>
      </c>
      <c r="BC149" s="34" t="str">
        <f t="shared" si="139"/>
        <v/>
      </c>
      <c r="BD149" s="34" t="str">
        <f t="shared" si="117"/>
        <v/>
      </c>
      <c r="BE149" s="34" t="str">
        <f t="shared" si="118"/>
        <v/>
      </c>
      <c r="BF149" s="34" t="str">
        <f t="shared" si="119"/>
        <v/>
      </c>
      <c r="BG149" s="34" t="str">
        <f t="shared" si="120"/>
        <v/>
      </c>
      <c r="BH149" s="34" t="str">
        <f t="shared" si="121"/>
        <v/>
      </c>
      <c r="BI149" s="34" t="str">
        <f t="shared" si="122"/>
        <v/>
      </c>
      <c r="BJ149" s="34" t="str">
        <f t="shared" si="123"/>
        <v/>
      </c>
      <c r="BK149" s="34" t="str">
        <f t="shared" si="124"/>
        <v/>
      </c>
      <c r="BL149" s="34" t="str">
        <f t="shared" si="125"/>
        <v/>
      </c>
      <c r="BM149" s="34" t="str">
        <f t="shared" si="126"/>
        <v/>
      </c>
      <c r="BN149" s="36" t="e">
        <f t="shared" si="127"/>
        <v>#DIV/0!</v>
      </c>
      <c r="BO149" s="36" t="e">
        <f t="shared" si="128"/>
        <v>#DIV/0!</v>
      </c>
      <c r="BP149" s="37" t="str">
        <f t="shared" si="140"/>
        <v/>
      </c>
      <c r="BQ149" s="37" t="str">
        <f t="shared" si="141"/>
        <v/>
      </c>
      <c r="BR149" s="37" t="str">
        <f t="shared" si="142"/>
        <v/>
      </c>
      <c r="BS149" s="37" t="str">
        <f t="shared" si="143"/>
        <v/>
      </c>
      <c r="BT149" s="37" t="str">
        <f t="shared" si="144"/>
        <v/>
      </c>
      <c r="BU149" s="37" t="str">
        <f t="shared" si="145"/>
        <v/>
      </c>
      <c r="BV149" s="37" t="str">
        <f t="shared" si="146"/>
        <v/>
      </c>
      <c r="BW149" s="37" t="str">
        <f t="shared" si="147"/>
        <v/>
      </c>
      <c r="BX149" s="37" t="str">
        <f t="shared" si="148"/>
        <v/>
      </c>
      <c r="BY149" s="37" t="str">
        <f t="shared" si="149"/>
        <v/>
      </c>
      <c r="BZ149" s="37" t="str">
        <f t="shared" si="150"/>
        <v/>
      </c>
      <c r="CA149" s="37" t="str">
        <f t="shared" si="151"/>
        <v/>
      </c>
      <c r="CB149" s="37" t="str">
        <f t="shared" si="152"/>
        <v/>
      </c>
      <c r="CC149" s="37" t="str">
        <f t="shared" si="153"/>
        <v/>
      </c>
      <c r="CD149" s="37" t="str">
        <f t="shared" si="154"/>
        <v/>
      </c>
      <c r="CE149" s="37" t="str">
        <f t="shared" si="155"/>
        <v/>
      </c>
      <c r="CF149" s="37" t="str">
        <f t="shared" si="156"/>
        <v/>
      </c>
      <c r="CG149" s="37" t="str">
        <f t="shared" si="157"/>
        <v/>
      </c>
      <c r="CH149" s="37" t="str">
        <f t="shared" si="158"/>
        <v/>
      </c>
      <c r="CI149" s="37" t="str">
        <f t="shared" si="159"/>
        <v/>
      </c>
    </row>
    <row r="150" spans="1:87" ht="12.75">
      <c r="A150" s="16"/>
      <c r="B150" s="14" t="str">
        <f>'Gene Table'!D149</f>
        <v>MIMAT0004513</v>
      </c>
      <c r="C150" s="14" t="s">
        <v>209</v>
      </c>
      <c r="D150" s="15" t="str">
        <f>IF(SUM('Test Sample Data'!D$3:D$98)&gt;10,IF(AND(ISNUMBER('Test Sample Data'!D149),'Test Sample Data'!D149&lt;$B$1,'Test Sample Data'!D149&gt;0),'Test Sample Data'!D149,$B$1),"")</f>
        <v/>
      </c>
      <c r="E150" s="15" t="str">
        <f>IF(SUM('Test Sample Data'!E$3:E$98)&gt;10,IF(AND(ISNUMBER('Test Sample Data'!E149),'Test Sample Data'!E149&lt;$B$1,'Test Sample Data'!E149&gt;0),'Test Sample Data'!E149,$B$1),"")</f>
        <v/>
      </c>
      <c r="F150" s="15" t="str">
        <f>IF(SUM('Test Sample Data'!F$3:F$98)&gt;10,IF(AND(ISNUMBER('Test Sample Data'!F149),'Test Sample Data'!F149&lt;$B$1,'Test Sample Data'!F149&gt;0),'Test Sample Data'!F149,$B$1),"")</f>
        <v/>
      </c>
      <c r="G150" s="15" t="str">
        <f>IF(SUM('Test Sample Data'!G$3:G$98)&gt;10,IF(AND(ISNUMBER('Test Sample Data'!G149),'Test Sample Data'!G149&lt;$B$1,'Test Sample Data'!G149&gt;0),'Test Sample Data'!G149,$B$1),"")</f>
        <v/>
      </c>
      <c r="H150" s="15" t="str">
        <f>IF(SUM('Test Sample Data'!H$3:H$98)&gt;10,IF(AND(ISNUMBER('Test Sample Data'!H149),'Test Sample Data'!H149&lt;$B$1,'Test Sample Data'!H149&gt;0),'Test Sample Data'!H149,$B$1),"")</f>
        <v/>
      </c>
      <c r="I150" s="15" t="str">
        <f>IF(SUM('Test Sample Data'!I$3:I$98)&gt;10,IF(AND(ISNUMBER('Test Sample Data'!I149),'Test Sample Data'!I149&lt;$B$1,'Test Sample Data'!I149&gt;0),'Test Sample Data'!I149,$B$1),"")</f>
        <v/>
      </c>
      <c r="J150" s="15" t="str">
        <f>IF(SUM('Test Sample Data'!J$3:J$98)&gt;10,IF(AND(ISNUMBER('Test Sample Data'!J149),'Test Sample Data'!J149&lt;$B$1,'Test Sample Data'!J149&gt;0),'Test Sample Data'!J149,$B$1),"")</f>
        <v/>
      </c>
      <c r="K150" s="15" t="str">
        <f>IF(SUM('Test Sample Data'!K$3:K$98)&gt;10,IF(AND(ISNUMBER('Test Sample Data'!K149),'Test Sample Data'!K149&lt;$B$1,'Test Sample Data'!K149&gt;0),'Test Sample Data'!K149,$B$1),"")</f>
        <v/>
      </c>
      <c r="L150" s="15" t="str">
        <f>IF(SUM('Test Sample Data'!L$3:L$98)&gt;10,IF(AND(ISNUMBER('Test Sample Data'!L149),'Test Sample Data'!L149&lt;$B$1,'Test Sample Data'!L149&gt;0),'Test Sample Data'!L149,$B$1),"")</f>
        <v/>
      </c>
      <c r="M150" s="15" t="str">
        <f>IF(SUM('Test Sample Data'!M$3:M$98)&gt;10,IF(AND(ISNUMBER('Test Sample Data'!M149),'Test Sample Data'!M149&lt;$B$1,'Test Sample Data'!M149&gt;0),'Test Sample Data'!M149,$B$1),"")</f>
        <v/>
      </c>
      <c r="N150" s="15" t="str">
        <f>'Gene Table'!D149</f>
        <v>MIMAT0004513</v>
      </c>
      <c r="O150" s="14" t="s">
        <v>209</v>
      </c>
      <c r="P150" s="15" t="str">
        <f>IF(SUM('Control Sample Data'!D$3:D$98)&gt;10,IF(AND(ISNUMBER('Control Sample Data'!D149),'Control Sample Data'!D149&lt;$B$1,'Control Sample Data'!D149&gt;0),'Control Sample Data'!D149,$B$1),"")</f>
        <v/>
      </c>
      <c r="Q150" s="15" t="str">
        <f>IF(SUM('Control Sample Data'!E$3:E$98)&gt;10,IF(AND(ISNUMBER('Control Sample Data'!E149),'Control Sample Data'!E149&lt;$B$1,'Control Sample Data'!E149&gt;0),'Control Sample Data'!E149,$B$1),"")</f>
        <v/>
      </c>
      <c r="R150" s="15" t="str">
        <f>IF(SUM('Control Sample Data'!F$3:F$98)&gt;10,IF(AND(ISNUMBER('Control Sample Data'!F149),'Control Sample Data'!F149&lt;$B$1,'Control Sample Data'!F149&gt;0),'Control Sample Data'!F149,$B$1),"")</f>
        <v/>
      </c>
      <c r="S150" s="15" t="str">
        <f>IF(SUM('Control Sample Data'!G$3:G$98)&gt;10,IF(AND(ISNUMBER('Control Sample Data'!G149),'Control Sample Data'!G149&lt;$B$1,'Control Sample Data'!G149&gt;0),'Control Sample Data'!G149,$B$1),"")</f>
        <v/>
      </c>
      <c r="T150" s="15" t="str">
        <f>IF(SUM('Control Sample Data'!H$3:H$98)&gt;10,IF(AND(ISNUMBER('Control Sample Data'!H149),'Control Sample Data'!H149&lt;$B$1,'Control Sample Data'!H149&gt;0),'Control Sample Data'!H149,$B$1),"")</f>
        <v/>
      </c>
      <c r="U150" s="15" t="str">
        <f>IF(SUM('Control Sample Data'!I$3:I$98)&gt;10,IF(AND(ISNUMBER('Control Sample Data'!I149),'Control Sample Data'!I149&lt;$B$1,'Control Sample Data'!I149&gt;0),'Control Sample Data'!I149,$B$1),"")</f>
        <v/>
      </c>
      <c r="V150" s="15" t="str">
        <f>IF(SUM('Control Sample Data'!J$3:J$98)&gt;10,IF(AND(ISNUMBER('Control Sample Data'!J149),'Control Sample Data'!J149&lt;$B$1,'Control Sample Data'!J149&gt;0),'Control Sample Data'!J149,$B$1),"")</f>
        <v/>
      </c>
      <c r="W150" s="15" t="str">
        <f>IF(SUM('Control Sample Data'!K$3:K$98)&gt;10,IF(AND(ISNUMBER('Control Sample Data'!K149),'Control Sample Data'!K149&lt;$B$1,'Control Sample Data'!K149&gt;0),'Control Sample Data'!K149,$B$1),"")</f>
        <v/>
      </c>
      <c r="X150" s="15" t="str">
        <f>IF(SUM('Control Sample Data'!L$3:L$98)&gt;10,IF(AND(ISNUMBER('Control Sample Data'!L149),'Control Sample Data'!L149&lt;$B$1,'Control Sample Data'!L149&gt;0),'Control Sample Data'!L149,$B$1),"")</f>
        <v/>
      </c>
      <c r="Y150" s="15" t="str">
        <f>IF(SUM('Control Sample Data'!M$3:M$98)&gt;10,IF(AND(ISNUMBER('Control Sample Data'!M149),'Control Sample Data'!M149&lt;$B$1,'Control Sample Data'!M149&gt;0),'Control Sample Data'!M149,$B$1),"")</f>
        <v/>
      </c>
      <c r="AT150" s="34" t="str">
        <f t="shared" si="130"/>
        <v/>
      </c>
      <c r="AU150" s="34" t="str">
        <f t="shared" si="131"/>
        <v/>
      </c>
      <c r="AV150" s="34" t="str">
        <f t="shared" si="132"/>
        <v/>
      </c>
      <c r="AW150" s="34" t="str">
        <f t="shared" si="133"/>
        <v/>
      </c>
      <c r="AX150" s="34" t="str">
        <f t="shared" si="134"/>
        <v/>
      </c>
      <c r="AY150" s="34" t="str">
        <f t="shared" si="135"/>
        <v/>
      </c>
      <c r="AZ150" s="34" t="str">
        <f t="shared" si="136"/>
        <v/>
      </c>
      <c r="BA150" s="34" t="str">
        <f t="shared" si="137"/>
        <v/>
      </c>
      <c r="BB150" s="34" t="str">
        <f t="shared" si="138"/>
        <v/>
      </c>
      <c r="BC150" s="34" t="str">
        <f t="shared" si="139"/>
        <v/>
      </c>
      <c r="BD150" s="34" t="str">
        <f t="shared" si="117"/>
        <v/>
      </c>
      <c r="BE150" s="34" t="str">
        <f t="shared" si="118"/>
        <v/>
      </c>
      <c r="BF150" s="34" t="str">
        <f t="shared" si="119"/>
        <v/>
      </c>
      <c r="BG150" s="34" t="str">
        <f t="shared" si="120"/>
        <v/>
      </c>
      <c r="BH150" s="34" t="str">
        <f t="shared" si="121"/>
        <v/>
      </c>
      <c r="BI150" s="34" t="str">
        <f t="shared" si="122"/>
        <v/>
      </c>
      <c r="BJ150" s="34" t="str">
        <f t="shared" si="123"/>
        <v/>
      </c>
      <c r="BK150" s="34" t="str">
        <f t="shared" si="124"/>
        <v/>
      </c>
      <c r="BL150" s="34" t="str">
        <f t="shared" si="125"/>
        <v/>
      </c>
      <c r="BM150" s="34" t="str">
        <f t="shared" si="126"/>
        <v/>
      </c>
      <c r="BN150" s="36" t="e">
        <f t="shared" si="127"/>
        <v>#DIV/0!</v>
      </c>
      <c r="BO150" s="36" t="e">
        <f t="shared" si="128"/>
        <v>#DIV/0!</v>
      </c>
      <c r="BP150" s="37" t="str">
        <f t="shared" si="140"/>
        <v/>
      </c>
      <c r="BQ150" s="37" t="str">
        <f t="shared" si="141"/>
        <v/>
      </c>
      <c r="BR150" s="37" t="str">
        <f t="shared" si="142"/>
        <v/>
      </c>
      <c r="BS150" s="37" t="str">
        <f t="shared" si="143"/>
        <v/>
      </c>
      <c r="BT150" s="37" t="str">
        <f t="shared" si="144"/>
        <v/>
      </c>
      <c r="BU150" s="37" t="str">
        <f t="shared" si="145"/>
        <v/>
      </c>
      <c r="BV150" s="37" t="str">
        <f t="shared" si="146"/>
        <v/>
      </c>
      <c r="BW150" s="37" t="str">
        <f t="shared" si="147"/>
        <v/>
      </c>
      <c r="BX150" s="37" t="str">
        <f t="shared" si="148"/>
        <v/>
      </c>
      <c r="BY150" s="37" t="str">
        <f t="shared" si="149"/>
        <v/>
      </c>
      <c r="BZ150" s="37" t="str">
        <f t="shared" si="150"/>
        <v/>
      </c>
      <c r="CA150" s="37" t="str">
        <f t="shared" si="151"/>
        <v/>
      </c>
      <c r="CB150" s="37" t="str">
        <f t="shared" si="152"/>
        <v/>
      </c>
      <c r="CC150" s="37" t="str">
        <f t="shared" si="153"/>
        <v/>
      </c>
      <c r="CD150" s="37" t="str">
        <f t="shared" si="154"/>
        <v/>
      </c>
      <c r="CE150" s="37" t="str">
        <f t="shared" si="155"/>
        <v/>
      </c>
      <c r="CF150" s="37" t="str">
        <f t="shared" si="156"/>
        <v/>
      </c>
      <c r="CG150" s="37" t="str">
        <f t="shared" si="157"/>
        <v/>
      </c>
      <c r="CH150" s="37" t="str">
        <f t="shared" si="158"/>
        <v/>
      </c>
      <c r="CI150" s="37" t="str">
        <f t="shared" si="159"/>
        <v/>
      </c>
    </row>
    <row r="151" spans="1:87" ht="12.75">
      <c r="A151" s="16"/>
      <c r="B151" s="14" t="str">
        <f>'Gene Table'!D150</f>
        <v>MIMAT0004556</v>
      </c>
      <c r="C151" s="14" t="s">
        <v>213</v>
      </c>
      <c r="D151" s="15" t="str">
        <f>IF(SUM('Test Sample Data'!D$3:D$98)&gt;10,IF(AND(ISNUMBER('Test Sample Data'!D150),'Test Sample Data'!D150&lt;$B$1,'Test Sample Data'!D150&gt;0),'Test Sample Data'!D150,$B$1),"")</f>
        <v/>
      </c>
      <c r="E151" s="15" t="str">
        <f>IF(SUM('Test Sample Data'!E$3:E$98)&gt;10,IF(AND(ISNUMBER('Test Sample Data'!E150),'Test Sample Data'!E150&lt;$B$1,'Test Sample Data'!E150&gt;0),'Test Sample Data'!E150,$B$1),"")</f>
        <v/>
      </c>
      <c r="F151" s="15" t="str">
        <f>IF(SUM('Test Sample Data'!F$3:F$98)&gt;10,IF(AND(ISNUMBER('Test Sample Data'!F150),'Test Sample Data'!F150&lt;$B$1,'Test Sample Data'!F150&gt;0),'Test Sample Data'!F150,$B$1),"")</f>
        <v/>
      </c>
      <c r="G151" s="15" t="str">
        <f>IF(SUM('Test Sample Data'!G$3:G$98)&gt;10,IF(AND(ISNUMBER('Test Sample Data'!G150),'Test Sample Data'!G150&lt;$B$1,'Test Sample Data'!G150&gt;0),'Test Sample Data'!G150,$B$1),"")</f>
        <v/>
      </c>
      <c r="H151" s="15" t="str">
        <f>IF(SUM('Test Sample Data'!H$3:H$98)&gt;10,IF(AND(ISNUMBER('Test Sample Data'!H150),'Test Sample Data'!H150&lt;$B$1,'Test Sample Data'!H150&gt;0),'Test Sample Data'!H150,$B$1),"")</f>
        <v/>
      </c>
      <c r="I151" s="15" t="str">
        <f>IF(SUM('Test Sample Data'!I$3:I$98)&gt;10,IF(AND(ISNUMBER('Test Sample Data'!I150),'Test Sample Data'!I150&lt;$B$1,'Test Sample Data'!I150&gt;0),'Test Sample Data'!I150,$B$1),"")</f>
        <v/>
      </c>
      <c r="J151" s="15" t="str">
        <f>IF(SUM('Test Sample Data'!J$3:J$98)&gt;10,IF(AND(ISNUMBER('Test Sample Data'!J150),'Test Sample Data'!J150&lt;$B$1,'Test Sample Data'!J150&gt;0),'Test Sample Data'!J150,$B$1),"")</f>
        <v/>
      </c>
      <c r="K151" s="15" t="str">
        <f>IF(SUM('Test Sample Data'!K$3:K$98)&gt;10,IF(AND(ISNUMBER('Test Sample Data'!K150),'Test Sample Data'!K150&lt;$B$1,'Test Sample Data'!K150&gt;0),'Test Sample Data'!K150,$B$1),"")</f>
        <v/>
      </c>
      <c r="L151" s="15" t="str">
        <f>IF(SUM('Test Sample Data'!L$3:L$98)&gt;10,IF(AND(ISNUMBER('Test Sample Data'!L150),'Test Sample Data'!L150&lt;$B$1,'Test Sample Data'!L150&gt;0),'Test Sample Data'!L150,$B$1),"")</f>
        <v/>
      </c>
      <c r="M151" s="15" t="str">
        <f>IF(SUM('Test Sample Data'!M$3:M$98)&gt;10,IF(AND(ISNUMBER('Test Sample Data'!M150),'Test Sample Data'!M150&lt;$B$1,'Test Sample Data'!M150&gt;0),'Test Sample Data'!M150,$B$1),"")</f>
        <v/>
      </c>
      <c r="N151" s="15" t="str">
        <f>'Gene Table'!D150</f>
        <v>MIMAT0004556</v>
      </c>
      <c r="O151" s="14" t="s">
        <v>213</v>
      </c>
      <c r="P151" s="15" t="str">
        <f>IF(SUM('Control Sample Data'!D$3:D$98)&gt;10,IF(AND(ISNUMBER('Control Sample Data'!D150),'Control Sample Data'!D150&lt;$B$1,'Control Sample Data'!D150&gt;0),'Control Sample Data'!D150,$B$1),"")</f>
        <v/>
      </c>
      <c r="Q151" s="15" t="str">
        <f>IF(SUM('Control Sample Data'!E$3:E$98)&gt;10,IF(AND(ISNUMBER('Control Sample Data'!E150),'Control Sample Data'!E150&lt;$B$1,'Control Sample Data'!E150&gt;0),'Control Sample Data'!E150,$B$1),"")</f>
        <v/>
      </c>
      <c r="R151" s="15" t="str">
        <f>IF(SUM('Control Sample Data'!F$3:F$98)&gt;10,IF(AND(ISNUMBER('Control Sample Data'!F150),'Control Sample Data'!F150&lt;$B$1,'Control Sample Data'!F150&gt;0),'Control Sample Data'!F150,$B$1),"")</f>
        <v/>
      </c>
      <c r="S151" s="15" t="str">
        <f>IF(SUM('Control Sample Data'!G$3:G$98)&gt;10,IF(AND(ISNUMBER('Control Sample Data'!G150),'Control Sample Data'!G150&lt;$B$1,'Control Sample Data'!G150&gt;0),'Control Sample Data'!G150,$B$1),"")</f>
        <v/>
      </c>
      <c r="T151" s="15" t="str">
        <f>IF(SUM('Control Sample Data'!H$3:H$98)&gt;10,IF(AND(ISNUMBER('Control Sample Data'!H150),'Control Sample Data'!H150&lt;$B$1,'Control Sample Data'!H150&gt;0),'Control Sample Data'!H150,$B$1),"")</f>
        <v/>
      </c>
      <c r="U151" s="15" t="str">
        <f>IF(SUM('Control Sample Data'!I$3:I$98)&gt;10,IF(AND(ISNUMBER('Control Sample Data'!I150),'Control Sample Data'!I150&lt;$B$1,'Control Sample Data'!I150&gt;0),'Control Sample Data'!I150,$B$1),"")</f>
        <v/>
      </c>
      <c r="V151" s="15" t="str">
        <f>IF(SUM('Control Sample Data'!J$3:J$98)&gt;10,IF(AND(ISNUMBER('Control Sample Data'!J150),'Control Sample Data'!J150&lt;$B$1,'Control Sample Data'!J150&gt;0),'Control Sample Data'!J150,$B$1),"")</f>
        <v/>
      </c>
      <c r="W151" s="15" t="str">
        <f>IF(SUM('Control Sample Data'!K$3:K$98)&gt;10,IF(AND(ISNUMBER('Control Sample Data'!K150),'Control Sample Data'!K150&lt;$B$1,'Control Sample Data'!K150&gt;0),'Control Sample Data'!K150,$B$1),"")</f>
        <v/>
      </c>
      <c r="X151" s="15" t="str">
        <f>IF(SUM('Control Sample Data'!L$3:L$98)&gt;10,IF(AND(ISNUMBER('Control Sample Data'!L150),'Control Sample Data'!L150&lt;$B$1,'Control Sample Data'!L150&gt;0),'Control Sample Data'!L150,$B$1),"")</f>
        <v/>
      </c>
      <c r="Y151" s="15" t="str">
        <f>IF(SUM('Control Sample Data'!M$3:M$98)&gt;10,IF(AND(ISNUMBER('Control Sample Data'!M150),'Control Sample Data'!M150&lt;$B$1,'Control Sample Data'!M150&gt;0),'Control Sample Data'!M150,$B$1),"")</f>
        <v/>
      </c>
      <c r="AT151" s="34" t="str">
        <f t="shared" si="130"/>
        <v/>
      </c>
      <c r="AU151" s="34" t="str">
        <f t="shared" si="131"/>
        <v/>
      </c>
      <c r="AV151" s="34" t="str">
        <f t="shared" si="132"/>
        <v/>
      </c>
      <c r="AW151" s="34" t="str">
        <f t="shared" si="133"/>
        <v/>
      </c>
      <c r="AX151" s="34" t="str">
        <f t="shared" si="134"/>
        <v/>
      </c>
      <c r="AY151" s="34" t="str">
        <f t="shared" si="135"/>
        <v/>
      </c>
      <c r="AZ151" s="34" t="str">
        <f t="shared" si="136"/>
        <v/>
      </c>
      <c r="BA151" s="34" t="str">
        <f t="shared" si="137"/>
        <v/>
      </c>
      <c r="BB151" s="34" t="str">
        <f t="shared" si="138"/>
        <v/>
      </c>
      <c r="BC151" s="34" t="str">
        <f t="shared" si="139"/>
        <v/>
      </c>
      <c r="BD151" s="34" t="str">
        <f t="shared" si="117"/>
        <v/>
      </c>
      <c r="BE151" s="34" t="str">
        <f t="shared" si="118"/>
        <v/>
      </c>
      <c r="BF151" s="34" t="str">
        <f t="shared" si="119"/>
        <v/>
      </c>
      <c r="BG151" s="34" t="str">
        <f t="shared" si="120"/>
        <v/>
      </c>
      <c r="BH151" s="34" t="str">
        <f t="shared" si="121"/>
        <v/>
      </c>
      <c r="BI151" s="34" t="str">
        <f t="shared" si="122"/>
        <v/>
      </c>
      <c r="BJ151" s="34" t="str">
        <f t="shared" si="123"/>
        <v/>
      </c>
      <c r="BK151" s="34" t="str">
        <f t="shared" si="124"/>
        <v/>
      </c>
      <c r="BL151" s="34" t="str">
        <f t="shared" si="125"/>
        <v/>
      </c>
      <c r="BM151" s="34" t="str">
        <f t="shared" si="126"/>
        <v/>
      </c>
      <c r="BN151" s="36" t="e">
        <f t="shared" si="127"/>
        <v>#DIV/0!</v>
      </c>
      <c r="BO151" s="36" t="e">
        <f t="shared" si="128"/>
        <v>#DIV/0!</v>
      </c>
      <c r="BP151" s="37" t="str">
        <f t="shared" si="140"/>
        <v/>
      </c>
      <c r="BQ151" s="37" t="str">
        <f t="shared" si="141"/>
        <v/>
      </c>
      <c r="BR151" s="37" t="str">
        <f t="shared" si="142"/>
        <v/>
      </c>
      <c r="BS151" s="37" t="str">
        <f t="shared" si="143"/>
        <v/>
      </c>
      <c r="BT151" s="37" t="str">
        <f t="shared" si="144"/>
        <v/>
      </c>
      <c r="BU151" s="37" t="str">
        <f t="shared" si="145"/>
        <v/>
      </c>
      <c r="BV151" s="37" t="str">
        <f t="shared" si="146"/>
        <v/>
      </c>
      <c r="BW151" s="37" t="str">
        <f t="shared" si="147"/>
        <v/>
      </c>
      <c r="BX151" s="37" t="str">
        <f t="shared" si="148"/>
        <v/>
      </c>
      <c r="BY151" s="37" t="str">
        <f t="shared" si="149"/>
        <v/>
      </c>
      <c r="BZ151" s="37" t="str">
        <f t="shared" si="150"/>
        <v/>
      </c>
      <c r="CA151" s="37" t="str">
        <f t="shared" si="151"/>
        <v/>
      </c>
      <c r="CB151" s="37" t="str">
        <f t="shared" si="152"/>
        <v/>
      </c>
      <c r="CC151" s="37" t="str">
        <f t="shared" si="153"/>
        <v/>
      </c>
      <c r="CD151" s="37" t="str">
        <f t="shared" si="154"/>
        <v/>
      </c>
      <c r="CE151" s="37" t="str">
        <f t="shared" si="155"/>
        <v/>
      </c>
      <c r="CF151" s="37" t="str">
        <f t="shared" si="156"/>
        <v/>
      </c>
      <c r="CG151" s="37" t="str">
        <f t="shared" si="157"/>
        <v/>
      </c>
      <c r="CH151" s="37" t="str">
        <f t="shared" si="158"/>
        <v/>
      </c>
      <c r="CI151" s="37" t="str">
        <f t="shared" si="159"/>
        <v/>
      </c>
    </row>
    <row r="152" spans="1:87" ht="12.75">
      <c r="A152" s="16"/>
      <c r="B152" s="14" t="str">
        <f>'Gene Table'!D151</f>
        <v>MIMAT0004590</v>
      </c>
      <c r="C152" s="14" t="s">
        <v>217</v>
      </c>
      <c r="D152" s="15" t="str">
        <f>IF(SUM('Test Sample Data'!D$3:D$98)&gt;10,IF(AND(ISNUMBER('Test Sample Data'!D151),'Test Sample Data'!D151&lt;$B$1,'Test Sample Data'!D151&gt;0),'Test Sample Data'!D151,$B$1),"")</f>
        <v/>
      </c>
      <c r="E152" s="15" t="str">
        <f>IF(SUM('Test Sample Data'!E$3:E$98)&gt;10,IF(AND(ISNUMBER('Test Sample Data'!E151),'Test Sample Data'!E151&lt;$B$1,'Test Sample Data'!E151&gt;0),'Test Sample Data'!E151,$B$1),"")</f>
        <v/>
      </c>
      <c r="F152" s="15" t="str">
        <f>IF(SUM('Test Sample Data'!F$3:F$98)&gt;10,IF(AND(ISNUMBER('Test Sample Data'!F151),'Test Sample Data'!F151&lt;$B$1,'Test Sample Data'!F151&gt;0),'Test Sample Data'!F151,$B$1),"")</f>
        <v/>
      </c>
      <c r="G152" s="15" t="str">
        <f>IF(SUM('Test Sample Data'!G$3:G$98)&gt;10,IF(AND(ISNUMBER('Test Sample Data'!G151),'Test Sample Data'!G151&lt;$B$1,'Test Sample Data'!G151&gt;0),'Test Sample Data'!G151,$B$1),"")</f>
        <v/>
      </c>
      <c r="H152" s="15" t="str">
        <f>IF(SUM('Test Sample Data'!H$3:H$98)&gt;10,IF(AND(ISNUMBER('Test Sample Data'!H151),'Test Sample Data'!H151&lt;$B$1,'Test Sample Data'!H151&gt;0),'Test Sample Data'!H151,$B$1),"")</f>
        <v/>
      </c>
      <c r="I152" s="15" t="str">
        <f>IF(SUM('Test Sample Data'!I$3:I$98)&gt;10,IF(AND(ISNUMBER('Test Sample Data'!I151),'Test Sample Data'!I151&lt;$B$1,'Test Sample Data'!I151&gt;0),'Test Sample Data'!I151,$B$1),"")</f>
        <v/>
      </c>
      <c r="J152" s="15" t="str">
        <f>IF(SUM('Test Sample Data'!J$3:J$98)&gt;10,IF(AND(ISNUMBER('Test Sample Data'!J151),'Test Sample Data'!J151&lt;$B$1,'Test Sample Data'!J151&gt;0),'Test Sample Data'!J151,$B$1),"")</f>
        <v/>
      </c>
      <c r="K152" s="15" t="str">
        <f>IF(SUM('Test Sample Data'!K$3:K$98)&gt;10,IF(AND(ISNUMBER('Test Sample Data'!K151),'Test Sample Data'!K151&lt;$B$1,'Test Sample Data'!K151&gt;0),'Test Sample Data'!K151,$B$1),"")</f>
        <v/>
      </c>
      <c r="L152" s="15" t="str">
        <f>IF(SUM('Test Sample Data'!L$3:L$98)&gt;10,IF(AND(ISNUMBER('Test Sample Data'!L151),'Test Sample Data'!L151&lt;$B$1,'Test Sample Data'!L151&gt;0),'Test Sample Data'!L151,$B$1),"")</f>
        <v/>
      </c>
      <c r="M152" s="15" t="str">
        <f>IF(SUM('Test Sample Data'!M$3:M$98)&gt;10,IF(AND(ISNUMBER('Test Sample Data'!M151),'Test Sample Data'!M151&lt;$B$1,'Test Sample Data'!M151&gt;0),'Test Sample Data'!M151,$B$1),"")</f>
        <v/>
      </c>
      <c r="N152" s="15" t="str">
        <f>'Gene Table'!D151</f>
        <v>MIMAT0004590</v>
      </c>
      <c r="O152" s="14" t="s">
        <v>217</v>
      </c>
      <c r="P152" s="15" t="str">
        <f>IF(SUM('Control Sample Data'!D$3:D$98)&gt;10,IF(AND(ISNUMBER('Control Sample Data'!D151),'Control Sample Data'!D151&lt;$B$1,'Control Sample Data'!D151&gt;0),'Control Sample Data'!D151,$B$1),"")</f>
        <v/>
      </c>
      <c r="Q152" s="15" t="str">
        <f>IF(SUM('Control Sample Data'!E$3:E$98)&gt;10,IF(AND(ISNUMBER('Control Sample Data'!E151),'Control Sample Data'!E151&lt;$B$1,'Control Sample Data'!E151&gt;0),'Control Sample Data'!E151,$B$1),"")</f>
        <v/>
      </c>
      <c r="R152" s="15" t="str">
        <f>IF(SUM('Control Sample Data'!F$3:F$98)&gt;10,IF(AND(ISNUMBER('Control Sample Data'!F151),'Control Sample Data'!F151&lt;$B$1,'Control Sample Data'!F151&gt;0),'Control Sample Data'!F151,$B$1),"")</f>
        <v/>
      </c>
      <c r="S152" s="15" t="str">
        <f>IF(SUM('Control Sample Data'!G$3:G$98)&gt;10,IF(AND(ISNUMBER('Control Sample Data'!G151),'Control Sample Data'!G151&lt;$B$1,'Control Sample Data'!G151&gt;0),'Control Sample Data'!G151,$B$1),"")</f>
        <v/>
      </c>
      <c r="T152" s="15" t="str">
        <f>IF(SUM('Control Sample Data'!H$3:H$98)&gt;10,IF(AND(ISNUMBER('Control Sample Data'!H151),'Control Sample Data'!H151&lt;$B$1,'Control Sample Data'!H151&gt;0),'Control Sample Data'!H151,$B$1),"")</f>
        <v/>
      </c>
      <c r="U152" s="15" t="str">
        <f>IF(SUM('Control Sample Data'!I$3:I$98)&gt;10,IF(AND(ISNUMBER('Control Sample Data'!I151),'Control Sample Data'!I151&lt;$B$1,'Control Sample Data'!I151&gt;0),'Control Sample Data'!I151,$B$1),"")</f>
        <v/>
      </c>
      <c r="V152" s="15" t="str">
        <f>IF(SUM('Control Sample Data'!J$3:J$98)&gt;10,IF(AND(ISNUMBER('Control Sample Data'!J151),'Control Sample Data'!J151&lt;$B$1,'Control Sample Data'!J151&gt;0),'Control Sample Data'!J151,$B$1),"")</f>
        <v/>
      </c>
      <c r="W152" s="15" t="str">
        <f>IF(SUM('Control Sample Data'!K$3:K$98)&gt;10,IF(AND(ISNUMBER('Control Sample Data'!K151),'Control Sample Data'!K151&lt;$B$1,'Control Sample Data'!K151&gt;0),'Control Sample Data'!K151,$B$1),"")</f>
        <v/>
      </c>
      <c r="X152" s="15" t="str">
        <f>IF(SUM('Control Sample Data'!L$3:L$98)&gt;10,IF(AND(ISNUMBER('Control Sample Data'!L151),'Control Sample Data'!L151&lt;$B$1,'Control Sample Data'!L151&gt;0),'Control Sample Data'!L151,$B$1),"")</f>
        <v/>
      </c>
      <c r="Y152" s="15" t="str">
        <f>IF(SUM('Control Sample Data'!M$3:M$98)&gt;10,IF(AND(ISNUMBER('Control Sample Data'!M151),'Control Sample Data'!M151&lt;$B$1,'Control Sample Data'!M151&gt;0),'Control Sample Data'!M151,$B$1),"")</f>
        <v/>
      </c>
      <c r="AT152" s="34" t="str">
        <f t="shared" si="130"/>
        <v/>
      </c>
      <c r="AU152" s="34" t="str">
        <f t="shared" si="131"/>
        <v/>
      </c>
      <c r="AV152" s="34" t="str">
        <f t="shared" si="132"/>
        <v/>
      </c>
      <c r="AW152" s="34" t="str">
        <f t="shared" si="133"/>
        <v/>
      </c>
      <c r="AX152" s="34" t="str">
        <f t="shared" si="134"/>
        <v/>
      </c>
      <c r="AY152" s="34" t="str">
        <f t="shared" si="135"/>
        <v/>
      </c>
      <c r="AZ152" s="34" t="str">
        <f t="shared" si="136"/>
        <v/>
      </c>
      <c r="BA152" s="34" t="str">
        <f t="shared" si="137"/>
        <v/>
      </c>
      <c r="BB152" s="34" t="str">
        <f t="shared" si="138"/>
        <v/>
      </c>
      <c r="BC152" s="34" t="str">
        <f t="shared" si="139"/>
        <v/>
      </c>
      <c r="BD152" s="34" t="str">
        <f t="shared" si="117"/>
        <v/>
      </c>
      <c r="BE152" s="34" t="str">
        <f t="shared" si="118"/>
        <v/>
      </c>
      <c r="BF152" s="34" t="str">
        <f t="shared" si="119"/>
        <v/>
      </c>
      <c r="BG152" s="34" t="str">
        <f t="shared" si="120"/>
        <v/>
      </c>
      <c r="BH152" s="34" t="str">
        <f t="shared" si="121"/>
        <v/>
      </c>
      <c r="BI152" s="34" t="str">
        <f t="shared" si="122"/>
        <v/>
      </c>
      <c r="BJ152" s="34" t="str">
        <f t="shared" si="123"/>
        <v/>
      </c>
      <c r="BK152" s="34" t="str">
        <f t="shared" si="124"/>
        <v/>
      </c>
      <c r="BL152" s="34" t="str">
        <f t="shared" si="125"/>
        <v/>
      </c>
      <c r="BM152" s="34" t="str">
        <f t="shared" si="126"/>
        <v/>
      </c>
      <c r="BN152" s="36" t="e">
        <f t="shared" si="127"/>
        <v>#DIV/0!</v>
      </c>
      <c r="BO152" s="36" t="e">
        <f t="shared" si="128"/>
        <v>#DIV/0!</v>
      </c>
      <c r="BP152" s="37" t="str">
        <f t="shared" si="140"/>
        <v/>
      </c>
      <c r="BQ152" s="37" t="str">
        <f t="shared" si="141"/>
        <v/>
      </c>
      <c r="BR152" s="37" t="str">
        <f t="shared" si="142"/>
        <v/>
      </c>
      <c r="BS152" s="37" t="str">
        <f t="shared" si="143"/>
        <v/>
      </c>
      <c r="BT152" s="37" t="str">
        <f t="shared" si="144"/>
        <v/>
      </c>
      <c r="BU152" s="37" t="str">
        <f t="shared" si="145"/>
        <v/>
      </c>
      <c r="BV152" s="37" t="str">
        <f t="shared" si="146"/>
        <v/>
      </c>
      <c r="BW152" s="37" t="str">
        <f t="shared" si="147"/>
        <v/>
      </c>
      <c r="BX152" s="37" t="str">
        <f t="shared" si="148"/>
        <v/>
      </c>
      <c r="BY152" s="37" t="str">
        <f t="shared" si="149"/>
        <v/>
      </c>
      <c r="BZ152" s="37" t="str">
        <f t="shared" si="150"/>
        <v/>
      </c>
      <c r="CA152" s="37" t="str">
        <f t="shared" si="151"/>
        <v/>
      </c>
      <c r="CB152" s="37" t="str">
        <f t="shared" si="152"/>
        <v/>
      </c>
      <c r="CC152" s="37" t="str">
        <f t="shared" si="153"/>
        <v/>
      </c>
      <c r="CD152" s="37" t="str">
        <f t="shared" si="154"/>
        <v/>
      </c>
      <c r="CE152" s="37" t="str">
        <f t="shared" si="155"/>
        <v/>
      </c>
      <c r="CF152" s="37" t="str">
        <f t="shared" si="156"/>
        <v/>
      </c>
      <c r="CG152" s="37" t="str">
        <f t="shared" si="157"/>
        <v/>
      </c>
      <c r="CH152" s="37" t="str">
        <f t="shared" si="158"/>
        <v/>
      </c>
      <c r="CI152" s="37" t="str">
        <f t="shared" si="159"/>
        <v/>
      </c>
    </row>
    <row r="153" spans="1:87" ht="12.75">
      <c r="A153" s="16"/>
      <c r="B153" s="14" t="str">
        <f>'Gene Table'!D152</f>
        <v>MIMAT0004591</v>
      </c>
      <c r="C153" s="14" t="s">
        <v>221</v>
      </c>
      <c r="D153" s="15" t="str">
        <f>IF(SUM('Test Sample Data'!D$3:D$98)&gt;10,IF(AND(ISNUMBER('Test Sample Data'!D152),'Test Sample Data'!D152&lt;$B$1,'Test Sample Data'!D152&gt;0),'Test Sample Data'!D152,$B$1),"")</f>
        <v/>
      </c>
      <c r="E153" s="15" t="str">
        <f>IF(SUM('Test Sample Data'!E$3:E$98)&gt;10,IF(AND(ISNUMBER('Test Sample Data'!E152),'Test Sample Data'!E152&lt;$B$1,'Test Sample Data'!E152&gt;0),'Test Sample Data'!E152,$B$1),"")</f>
        <v/>
      </c>
      <c r="F153" s="15" t="str">
        <f>IF(SUM('Test Sample Data'!F$3:F$98)&gt;10,IF(AND(ISNUMBER('Test Sample Data'!F152),'Test Sample Data'!F152&lt;$B$1,'Test Sample Data'!F152&gt;0),'Test Sample Data'!F152,$B$1),"")</f>
        <v/>
      </c>
      <c r="G153" s="15" t="str">
        <f>IF(SUM('Test Sample Data'!G$3:G$98)&gt;10,IF(AND(ISNUMBER('Test Sample Data'!G152),'Test Sample Data'!G152&lt;$B$1,'Test Sample Data'!G152&gt;0),'Test Sample Data'!G152,$B$1),"")</f>
        <v/>
      </c>
      <c r="H153" s="15" t="str">
        <f>IF(SUM('Test Sample Data'!H$3:H$98)&gt;10,IF(AND(ISNUMBER('Test Sample Data'!H152),'Test Sample Data'!H152&lt;$B$1,'Test Sample Data'!H152&gt;0),'Test Sample Data'!H152,$B$1),"")</f>
        <v/>
      </c>
      <c r="I153" s="15" t="str">
        <f>IF(SUM('Test Sample Data'!I$3:I$98)&gt;10,IF(AND(ISNUMBER('Test Sample Data'!I152),'Test Sample Data'!I152&lt;$B$1,'Test Sample Data'!I152&gt;0),'Test Sample Data'!I152,$B$1),"")</f>
        <v/>
      </c>
      <c r="J153" s="15" t="str">
        <f>IF(SUM('Test Sample Data'!J$3:J$98)&gt;10,IF(AND(ISNUMBER('Test Sample Data'!J152),'Test Sample Data'!J152&lt;$B$1,'Test Sample Data'!J152&gt;0),'Test Sample Data'!J152,$B$1),"")</f>
        <v/>
      </c>
      <c r="K153" s="15" t="str">
        <f>IF(SUM('Test Sample Data'!K$3:K$98)&gt;10,IF(AND(ISNUMBER('Test Sample Data'!K152),'Test Sample Data'!K152&lt;$B$1,'Test Sample Data'!K152&gt;0),'Test Sample Data'!K152,$B$1),"")</f>
        <v/>
      </c>
      <c r="L153" s="15" t="str">
        <f>IF(SUM('Test Sample Data'!L$3:L$98)&gt;10,IF(AND(ISNUMBER('Test Sample Data'!L152),'Test Sample Data'!L152&lt;$B$1,'Test Sample Data'!L152&gt;0),'Test Sample Data'!L152,$B$1),"")</f>
        <v/>
      </c>
      <c r="M153" s="15" t="str">
        <f>IF(SUM('Test Sample Data'!M$3:M$98)&gt;10,IF(AND(ISNUMBER('Test Sample Data'!M152),'Test Sample Data'!M152&lt;$B$1,'Test Sample Data'!M152&gt;0),'Test Sample Data'!M152,$B$1),"")</f>
        <v/>
      </c>
      <c r="N153" s="15" t="str">
        <f>'Gene Table'!D152</f>
        <v>MIMAT0004591</v>
      </c>
      <c r="O153" s="14" t="s">
        <v>221</v>
      </c>
      <c r="P153" s="15" t="str">
        <f>IF(SUM('Control Sample Data'!D$3:D$98)&gt;10,IF(AND(ISNUMBER('Control Sample Data'!D152),'Control Sample Data'!D152&lt;$B$1,'Control Sample Data'!D152&gt;0),'Control Sample Data'!D152,$B$1),"")</f>
        <v/>
      </c>
      <c r="Q153" s="15" t="str">
        <f>IF(SUM('Control Sample Data'!E$3:E$98)&gt;10,IF(AND(ISNUMBER('Control Sample Data'!E152),'Control Sample Data'!E152&lt;$B$1,'Control Sample Data'!E152&gt;0),'Control Sample Data'!E152,$B$1),"")</f>
        <v/>
      </c>
      <c r="R153" s="15" t="str">
        <f>IF(SUM('Control Sample Data'!F$3:F$98)&gt;10,IF(AND(ISNUMBER('Control Sample Data'!F152),'Control Sample Data'!F152&lt;$B$1,'Control Sample Data'!F152&gt;0),'Control Sample Data'!F152,$B$1),"")</f>
        <v/>
      </c>
      <c r="S153" s="15" t="str">
        <f>IF(SUM('Control Sample Data'!G$3:G$98)&gt;10,IF(AND(ISNUMBER('Control Sample Data'!G152),'Control Sample Data'!G152&lt;$B$1,'Control Sample Data'!G152&gt;0),'Control Sample Data'!G152,$B$1),"")</f>
        <v/>
      </c>
      <c r="T153" s="15" t="str">
        <f>IF(SUM('Control Sample Data'!H$3:H$98)&gt;10,IF(AND(ISNUMBER('Control Sample Data'!H152),'Control Sample Data'!H152&lt;$B$1,'Control Sample Data'!H152&gt;0),'Control Sample Data'!H152,$B$1),"")</f>
        <v/>
      </c>
      <c r="U153" s="15" t="str">
        <f>IF(SUM('Control Sample Data'!I$3:I$98)&gt;10,IF(AND(ISNUMBER('Control Sample Data'!I152),'Control Sample Data'!I152&lt;$B$1,'Control Sample Data'!I152&gt;0),'Control Sample Data'!I152,$B$1),"")</f>
        <v/>
      </c>
      <c r="V153" s="15" t="str">
        <f>IF(SUM('Control Sample Data'!J$3:J$98)&gt;10,IF(AND(ISNUMBER('Control Sample Data'!J152),'Control Sample Data'!J152&lt;$B$1,'Control Sample Data'!J152&gt;0),'Control Sample Data'!J152,$B$1),"")</f>
        <v/>
      </c>
      <c r="W153" s="15" t="str">
        <f>IF(SUM('Control Sample Data'!K$3:K$98)&gt;10,IF(AND(ISNUMBER('Control Sample Data'!K152),'Control Sample Data'!K152&lt;$B$1,'Control Sample Data'!K152&gt;0),'Control Sample Data'!K152,$B$1),"")</f>
        <v/>
      </c>
      <c r="X153" s="15" t="str">
        <f>IF(SUM('Control Sample Data'!L$3:L$98)&gt;10,IF(AND(ISNUMBER('Control Sample Data'!L152),'Control Sample Data'!L152&lt;$B$1,'Control Sample Data'!L152&gt;0),'Control Sample Data'!L152,$B$1),"")</f>
        <v/>
      </c>
      <c r="Y153" s="15" t="str">
        <f>IF(SUM('Control Sample Data'!M$3:M$98)&gt;10,IF(AND(ISNUMBER('Control Sample Data'!M152),'Control Sample Data'!M152&lt;$B$1,'Control Sample Data'!M152&gt;0),'Control Sample Data'!M152,$B$1),"")</f>
        <v/>
      </c>
      <c r="AT153" s="34" t="str">
        <f t="shared" si="130"/>
        <v/>
      </c>
      <c r="AU153" s="34" t="str">
        <f t="shared" si="131"/>
        <v/>
      </c>
      <c r="AV153" s="34" t="str">
        <f t="shared" si="132"/>
        <v/>
      </c>
      <c r="AW153" s="34" t="str">
        <f t="shared" si="133"/>
        <v/>
      </c>
      <c r="AX153" s="34" t="str">
        <f t="shared" si="134"/>
        <v/>
      </c>
      <c r="AY153" s="34" t="str">
        <f t="shared" si="135"/>
        <v/>
      </c>
      <c r="AZ153" s="34" t="str">
        <f t="shared" si="136"/>
        <v/>
      </c>
      <c r="BA153" s="34" t="str">
        <f t="shared" si="137"/>
        <v/>
      </c>
      <c r="BB153" s="34" t="str">
        <f t="shared" si="138"/>
        <v/>
      </c>
      <c r="BC153" s="34" t="str">
        <f t="shared" si="139"/>
        <v/>
      </c>
      <c r="BD153" s="34" t="str">
        <f t="shared" si="117"/>
        <v/>
      </c>
      <c r="BE153" s="34" t="str">
        <f t="shared" si="118"/>
        <v/>
      </c>
      <c r="BF153" s="34" t="str">
        <f t="shared" si="119"/>
        <v/>
      </c>
      <c r="BG153" s="34" t="str">
        <f t="shared" si="120"/>
        <v/>
      </c>
      <c r="BH153" s="34" t="str">
        <f t="shared" si="121"/>
        <v/>
      </c>
      <c r="BI153" s="34" t="str">
        <f t="shared" si="122"/>
        <v/>
      </c>
      <c r="BJ153" s="34" t="str">
        <f t="shared" si="123"/>
        <v/>
      </c>
      <c r="BK153" s="34" t="str">
        <f t="shared" si="124"/>
        <v/>
      </c>
      <c r="BL153" s="34" t="str">
        <f t="shared" si="125"/>
        <v/>
      </c>
      <c r="BM153" s="34" t="str">
        <f t="shared" si="126"/>
        <v/>
      </c>
      <c r="BN153" s="36" t="e">
        <f t="shared" si="127"/>
        <v>#DIV/0!</v>
      </c>
      <c r="BO153" s="36" t="e">
        <f t="shared" si="128"/>
        <v>#DIV/0!</v>
      </c>
      <c r="BP153" s="37" t="str">
        <f t="shared" si="140"/>
        <v/>
      </c>
      <c r="BQ153" s="37" t="str">
        <f t="shared" si="141"/>
        <v/>
      </c>
      <c r="BR153" s="37" t="str">
        <f t="shared" si="142"/>
        <v/>
      </c>
      <c r="BS153" s="37" t="str">
        <f t="shared" si="143"/>
        <v/>
      </c>
      <c r="BT153" s="37" t="str">
        <f t="shared" si="144"/>
        <v/>
      </c>
      <c r="BU153" s="37" t="str">
        <f t="shared" si="145"/>
        <v/>
      </c>
      <c r="BV153" s="37" t="str">
        <f t="shared" si="146"/>
        <v/>
      </c>
      <c r="BW153" s="37" t="str">
        <f t="shared" si="147"/>
        <v/>
      </c>
      <c r="BX153" s="37" t="str">
        <f t="shared" si="148"/>
        <v/>
      </c>
      <c r="BY153" s="37" t="str">
        <f t="shared" si="149"/>
        <v/>
      </c>
      <c r="BZ153" s="37" t="str">
        <f t="shared" si="150"/>
        <v/>
      </c>
      <c r="CA153" s="37" t="str">
        <f t="shared" si="151"/>
        <v/>
      </c>
      <c r="CB153" s="37" t="str">
        <f t="shared" si="152"/>
        <v/>
      </c>
      <c r="CC153" s="37" t="str">
        <f t="shared" si="153"/>
        <v/>
      </c>
      <c r="CD153" s="37" t="str">
        <f t="shared" si="154"/>
        <v/>
      </c>
      <c r="CE153" s="37" t="str">
        <f t="shared" si="155"/>
        <v/>
      </c>
      <c r="CF153" s="37" t="str">
        <f t="shared" si="156"/>
        <v/>
      </c>
      <c r="CG153" s="37" t="str">
        <f t="shared" si="157"/>
        <v/>
      </c>
      <c r="CH153" s="37" t="str">
        <f t="shared" si="158"/>
        <v/>
      </c>
      <c r="CI153" s="37" t="str">
        <f t="shared" si="159"/>
        <v/>
      </c>
    </row>
    <row r="154" spans="1:87" ht="12.75">
      <c r="A154" s="16"/>
      <c r="B154" s="14" t="str">
        <f>'Gene Table'!D153</f>
        <v>MIMAT0004599</v>
      </c>
      <c r="C154" s="14" t="s">
        <v>225</v>
      </c>
      <c r="D154" s="15" t="str">
        <f>IF(SUM('Test Sample Data'!D$3:D$98)&gt;10,IF(AND(ISNUMBER('Test Sample Data'!D153),'Test Sample Data'!D153&lt;$B$1,'Test Sample Data'!D153&gt;0),'Test Sample Data'!D153,$B$1),"")</f>
        <v/>
      </c>
      <c r="E154" s="15" t="str">
        <f>IF(SUM('Test Sample Data'!E$3:E$98)&gt;10,IF(AND(ISNUMBER('Test Sample Data'!E153),'Test Sample Data'!E153&lt;$B$1,'Test Sample Data'!E153&gt;0),'Test Sample Data'!E153,$B$1),"")</f>
        <v/>
      </c>
      <c r="F154" s="15" t="str">
        <f>IF(SUM('Test Sample Data'!F$3:F$98)&gt;10,IF(AND(ISNUMBER('Test Sample Data'!F153),'Test Sample Data'!F153&lt;$B$1,'Test Sample Data'!F153&gt;0),'Test Sample Data'!F153,$B$1),"")</f>
        <v/>
      </c>
      <c r="G154" s="15" t="str">
        <f>IF(SUM('Test Sample Data'!G$3:G$98)&gt;10,IF(AND(ISNUMBER('Test Sample Data'!G153),'Test Sample Data'!G153&lt;$B$1,'Test Sample Data'!G153&gt;0),'Test Sample Data'!G153,$B$1),"")</f>
        <v/>
      </c>
      <c r="H154" s="15" t="str">
        <f>IF(SUM('Test Sample Data'!H$3:H$98)&gt;10,IF(AND(ISNUMBER('Test Sample Data'!H153),'Test Sample Data'!H153&lt;$B$1,'Test Sample Data'!H153&gt;0),'Test Sample Data'!H153,$B$1),"")</f>
        <v/>
      </c>
      <c r="I154" s="15" t="str">
        <f>IF(SUM('Test Sample Data'!I$3:I$98)&gt;10,IF(AND(ISNUMBER('Test Sample Data'!I153),'Test Sample Data'!I153&lt;$B$1,'Test Sample Data'!I153&gt;0),'Test Sample Data'!I153,$B$1),"")</f>
        <v/>
      </c>
      <c r="J154" s="15" t="str">
        <f>IF(SUM('Test Sample Data'!J$3:J$98)&gt;10,IF(AND(ISNUMBER('Test Sample Data'!J153),'Test Sample Data'!J153&lt;$B$1,'Test Sample Data'!J153&gt;0),'Test Sample Data'!J153,$B$1),"")</f>
        <v/>
      </c>
      <c r="K154" s="15" t="str">
        <f>IF(SUM('Test Sample Data'!K$3:K$98)&gt;10,IF(AND(ISNUMBER('Test Sample Data'!K153),'Test Sample Data'!K153&lt;$B$1,'Test Sample Data'!K153&gt;0),'Test Sample Data'!K153,$B$1),"")</f>
        <v/>
      </c>
      <c r="L154" s="15" t="str">
        <f>IF(SUM('Test Sample Data'!L$3:L$98)&gt;10,IF(AND(ISNUMBER('Test Sample Data'!L153),'Test Sample Data'!L153&lt;$B$1,'Test Sample Data'!L153&gt;0),'Test Sample Data'!L153,$B$1),"")</f>
        <v/>
      </c>
      <c r="M154" s="15" t="str">
        <f>IF(SUM('Test Sample Data'!M$3:M$98)&gt;10,IF(AND(ISNUMBER('Test Sample Data'!M153),'Test Sample Data'!M153&lt;$B$1,'Test Sample Data'!M153&gt;0),'Test Sample Data'!M153,$B$1),"")</f>
        <v/>
      </c>
      <c r="N154" s="15" t="str">
        <f>'Gene Table'!D153</f>
        <v>MIMAT0004599</v>
      </c>
      <c r="O154" s="14" t="s">
        <v>225</v>
      </c>
      <c r="P154" s="15" t="str">
        <f>IF(SUM('Control Sample Data'!D$3:D$98)&gt;10,IF(AND(ISNUMBER('Control Sample Data'!D153),'Control Sample Data'!D153&lt;$B$1,'Control Sample Data'!D153&gt;0),'Control Sample Data'!D153,$B$1),"")</f>
        <v/>
      </c>
      <c r="Q154" s="15" t="str">
        <f>IF(SUM('Control Sample Data'!E$3:E$98)&gt;10,IF(AND(ISNUMBER('Control Sample Data'!E153),'Control Sample Data'!E153&lt;$B$1,'Control Sample Data'!E153&gt;0),'Control Sample Data'!E153,$B$1),"")</f>
        <v/>
      </c>
      <c r="R154" s="15" t="str">
        <f>IF(SUM('Control Sample Data'!F$3:F$98)&gt;10,IF(AND(ISNUMBER('Control Sample Data'!F153),'Control Sample Data'!F153&lt;$B$1,'Control Sample Data'!F153&gt;0),'Control Sample Data'!F153,$B$1),"")</f>
        <v/>
      </c>
      <c r="S154" s="15" t="str">
        <f>IF(SUM('Control Sample Data'!G$3:G$98)&gt;10,IF(AND(ISNUMBER('Control Sample Data'!G153),'Control Sample Data'!G153&lt;$B$1,'Control Sample Data'!G153&gt;0),'Control Sample Data'!G153,$B$1),"")</f>
        <v/>
      </c>
      <c r="T154" s="15" t="str">
        <f>IF(SUM('Control Sample Data'!H$3:H$98)&gt;10,IF(AND(ISNUMBER('Control Sample Data'!H153),'Control Sample Data'!H153&lt;$B$1,'Control Sample Data'!H153&gt;0),'Control Sample Data'!H153,$B$1),"")</f>
        <v/>
      </c>
      <c r="U154" s="15" t="str">
        <f>IF(SUM('Control Sample Data'!I$3:I$98)&gt;10,IF(AND(ISNUMBER('Control Sample Data'!I153),'Control Sample Data'!I153&lt;$B$1,'Control Sample Data'!I153&gt;0),'Control Sample Data'!I153,$B$1),"")</f>
        <v/>
      </c>
      <c r="V154" s="15" t="str">
        <f>IF(SUM('Control Sample Data'!J$3:J$98)&gt;10,IF(AND(ISNUMBER('Control Sample Data'!J153),'Control Sample Data'!J153&lt;$B$1,'Control Sample Data'!J153&gt;0),'Control Sample Data'!J153,$B$1),"")</f>
        <v/>
      </c>
      <c r="W154" s="15" t="str">
        <f>IF(SUM('Control Sample Data'!K$3:K$98)&gt;10,IF(AND(ISNUMBER('Control Sample Data'!K153),'Control Sample Data'!K153&lt;$B$1,'Control Sample Data'!K153&gt;0),'Control Sample Data'!K153,$B$1),"")</f>
        <v/>
      </c>
      <c r="X154" s="15" t="str">
        <f>IF(SUM('Control Sample Data'!L$3:L$98)&gt;10,IF(AND(ISNUMBER('Control Sample Data'!L153),'Control Sample Data'!L153&lt;$B$1,'Control Sample Data'!L153&gt;0),'Control Sample Data'!L153,$B$1),"")</f>
        <v/>
      </c>
      <c r="Y154" s="15" t="str">
        <f>IF(SUM('Control Sample Data'!M$3:M$98)&gt;10,IF(AND(ISNUMBER('Control Sample Data'!M153),'Control Sample Data'!M153&lt;$B$1,'Control Sample Data'!M153&gt;0),'Control Sample Data'!M153,$B$1),"")</f>
        <v/>
      </c>
      <c r="AT154" s="34" t="str">
        <f t="shared" si="130"/>
        <v/>
      </c>
      <c r="AU154" s="34" t="str">
        <f t="shared" si="131"/>
        <v/>
      </c>
      <c r="AV154" s="34" t="str">
        <f t="shared" si="132"/>
        <v/>
      </c>
      <c r="AW154" s="34" t="str">
        <f t="shared" si="133"/>
        <v/>
      </c>
      <c r="AX154" s="34" t="str">
        <f t="shared" si="134"/>
        <v/>
      </c>
      <c r="AY154" s="34" t="str">
        <f t="shared" si="135"/>
        <v/>
      </c>
      <c r="AZ154" s="34" t="str">
        <f t="shared" si="136"/>
        <v/>
      </c>
      <c r="BA154" s="34" t="str">
        <f t="shared" si="137"/>
        <v/>
      </c>
      <c r="BB154" s="34" t="str">
        <f t="shared" si="138"/>
        <v/>
      </c>
      <c r="BC154" s="34" t="str">
        <f t="shared" si="139"/>
        <v/>
      </c>
      <c r="BD154" s="34" t="str">
        <f t="shared" si="117"/>
        <v/>
      </c>
      <c r="BE154" s="34" t="str">
        <f t="shared" si="118"/>
        <v/>
      </c>
      <c r="BF154" s="34" t="str">
        <f t="shared" si="119"/>
        <v/>
      </c>
      <c r="BG154" s="34" t="str">
        <f t="shared" si="120"/>
        <v/>
      </c>
      <c r="BH154" s="34" t="str">
        <f t="shared" si="121"/>
        <v/>
      </c>
      <c r="BI154" s="34" t="str">
        <f t="shared" si="122"/>
        <v/>
      </c>
      <c r="BJ154" s="34" t="str">
        <f t="shared" si="123"/>
        <v/>
      </c>
      <c r="BK154" s="34" t="str">
        <f t="shared" si="124"/>
        <v/>
      </c>
      <c r="BL154" s="34" t="str">
        <f t="shared" si="125"/>
        <v/>
      </c>
      <c r="BM154" s="34" t="str">
        <f t="shared" si="126"/>
        <v/>
      </c>
      <c r="BN154" s="36" t="e">
        <f t="shared" si="127"/>
        <v>#DIV/0!</v>
      </c>
      <c r="BO154" s="36" t="e">
        <f t="shared" si="128"/>
        <v>#DIV/0!</v>
      </c>
      <c r="BP154" s="37" t="str">
        <f t="shared" si="140"/>
        <v/>
      </c>
      <c r="BQ154" s="37" t="str">
        <f t="shared" si="141"/>
        <v/>
      </c>
      <c r="BR154" s="37" t="str">
        <f t="shared" si="142"/>
        <v/>
      </c>
      <c r="BS154" s="37" t="str">
        <f t="shared" si="143"/>
        <v/>
      </c>
      <c r="BT154" s="37" t="str">
        <f t="shared" si="144"/>
        <v/>
      </c>
      <c r="BU154" s="37" t="str">
        <f t="shared" si="145"/>
        <v/>
      </c>
      <c r="BV154" s="37" t="str">
        <f t="shared" si="146"/>
        <v/>
      </c>
      <c r="BW154" s="37" t="str">
        <f t="shared" si="147"/>
        <v/>
      </c>
      <c r="BX154" s="37" t="str">
        <f t="shared" si="148"/>
        <v/>
      </c>
      <c r="BY154" s="37" t="str">
        <f t="shared" si="149"/>
        <v/>
      </c>
      <c r="BZ154" s="37" t="str">
        <f t="shared" si="150"/>
        <v/>
      </c>
      <c r="CA154" s="37" t="str">
        <f t="shared" si="151"/>
        <v/>
      </c>
      <c r="CB154" s="37" t="str">
        <f t="shared" si="152"/>
        <v/>
      </c>
      <c r="CC154" s="37" t="str">
        <f t="shared" si="153"/>
        <v/>
      </c>
      <c r="CD154" s="37" t="str">
        <f t="shared" si="154"/>
        <v/>
      </c>
      <c r="CE154" s="37" t="str">
        <f t="shared" si="155"/>
        <v/>
      </c>
      <c r="CF154" s="37" t="str">
        <f t="shared" si="156"/>
        <v/>
      </c>
      <c r="CG154" s="37" t="str">
        <f t="shared" si="157"/>
        <v/>
      </c>
      <c r="CH154" s="37" t="str">
        <f t="shared" si="158"/>
        <v/>
      </c>
      <c r="CI154" s="37" t="str">
        <f t="shared" si="159"/>
        <v/>
      </c>
    </row>
    <row r="155" spans="1:87" ht="12.75">
      <c r="A155" s="16"/>
      <c r="B155" s="14" t="str">
        <f>'Gene Table'!D154</f>
        <v>MIMAT0004601</v>
      </c>
      <c r="C155" s="14" t="s">
        <v>229</v>
      </c>
      <c r="D155" s="15" t="str">
        <f>IF(SUM('Test Sample Data'!D$3:D$98)&gt;10,IF(AND(ISNUMBER('Test Sample Data'!D154),'Test Sample Data'!D154&lt;$B$1,'Test Sample Data'!D154&gt;0),'Test Sample Data'!D154,$B$1),"")</f>
        <v/>
      </c>
      <c r="E155" s="15" t="str">
        <f>IF(SUM('Test Sample Data'!E$3:E$98)&gt;10,IF(AND(ISNUMBER('Test Sample Data'!E154),'Test Sample Data'!E154&lt;$B$1,'Test Sample Data'!E154&gt;0),'Test Sample Data'!E154,$B$1),"")</f>
        <v/>
      </c>
      <c r="F155" s="15" t="str">
        <f>IF(SUM('Test Sample Data'!F$3:F$98)&gt;10,IF(AND(ISNUMBER('Test Sample Data'!F154),'Test Sample Data'!F154&lt;$B$1,'Test Sample Data'!F154&gt;0),'Test Sample Data'!F154,$B$1),"")</f>
        <v/>
      </c>
      <c r="G155" s="15" t="str">
        <f>IF(SUM('Test Sample Data'!G$3:G$98)&gt;10,IF(AND(ISNUMBER('Test Sample Data'!G154),'Test Sample Data'!G154&lt;$B$1,'Test Sample Data'!G154&gt;0),'Test Sample Data'!G154,$B$1),"")</f>
        <v/>
      </c>
      <c r="H155" s="15" t="str">
        <f>IF(SUM('Test Sample Data'!H$3:H$98)&gt;10,IF(AND(ISNUMBER('Test Sample Data'!H154),'Test Sample Data'!H154&lt;$B$1,'Test Sample Data'!H154&gt;0),'Test Sample Data'!H154,$B$1),"")</f>
        <v/>
      </c>
      <c r="I155" s="15" t="str">
        <f>IF(SUM('Test Sample Data'!I$3:I$98)&gt;10,IF(AND(ISNUMBER('Test Sample Data'!I154),'Test Sample Data'!I154&lt;$B$1,'Test Sample Data'!I154&gt;0),'Test Sample Data'!I154,$B$1),"")</f>
        <v/>
      </c>
      <c r="J155" s="15" t="str">
        <f>IF(SUM('Test Sample Data'!J$3:J$98)&gt;10,IF(AND(ISNUMBER('Test Sample Data'!J154),'Test Sample Data'!J154&lt;$B$1,'Test Sample Data'!J154&gt;0),'Test Sample Data'!J154,$B$1),"")</f>
        <v/>
      </c>
      <c r="K155" s="15" t="str">
        <f>IF(SUM('Test Sample Data'!K$3:K$98)&gt;10,IF(AND(ISNUMBER('Test Sample Data'!K154),'Test Sample Data'!K154&lt;$B$1,'Test Sample Data'!K154&gt;0),'Test Sample Data'!K154,$B$1),"")</f>
        <v/>
      </c>
      <c r="L155" s="15" t="str">
        <f>IF(SUM('Test Sample Data'!L$3:L$98)&gt;10,IF(AND(ISNUMBER('Test Sample Data'!L154),'Test Sample Data'!L154&lt;$B$1,'Test Sample Data'!L154&gt;0),'Test Sample Data'!L154,$B$1),"")</f>
        <v/>
      </c>
      <c r="M155" s="15" t="str">
        <f>IF(SUM('Test Sample Data'!M$3:M$98)&gt;10,IF(AND(ISNUMBER('Test Sample Data'!M154),'Test Sample Data'!M154&lt;$B$1,'Test Sample Data'!M154&gt;0),'Test Sample Data'!M154,$B$1),"")</f>
        <v/>
      </c>
      <c r="N155" s="15" t="str">
        <f>'Gene Table'!D154</f>
        <v>MIMAT0004601</v>
      </c>
      <c r="O155" s="14" t="s">
        <v>229</v>
      </c>
      <c r="P155" s="15" t="str">
        <f>IF(SUM('Control Sample Data'!D$3:D$98)&gt;10,IF(AND(ISNUMBER('Control Sample Data'!D154),'Control Sample Data'!D154&lt;$B$1,'Control Sample Data'!D154&gt;0),'Control Sample Data'!D154,$B$1),"")</f>
        <v/>
      </c>
      <c r="Q155" s="15" t="str">
        <f>IF(SUM('Control Sample Data'!E$3:E$98)&gt;10,IF(AND(ISNUMBER('Control Sample Data'!E154),'Control Sample Data'!E154&lt;$B$1,'Control Sample Data'!E154&gt;0),'Control Sample Data'!E154,$B$1),"")</f>
        <v/>
      </c>
      <c r="R155" s="15" t="str">
        <f>IF(SUM('Control Sample Data'!F$3:F$98)&gt;10,IF(AND(ISNUMBER('Control Sample Data'!F154),'Control Sample Data'!F154&lt;$B$1,'Control Sample Data'!F154&gt;0),'Control Sample Data'!F154,$B$1),"")</f>
        <v/>
      </c>
      <c r="S155" s="15" t="str">
        <f>IF(SUM('Control Sample Data'!G$3:G$98)&gt;10,IF(AND(ISNUMBER('Control Sample Data'!G154),'Control Sample Data'!G154&lt;$B$1,'Control Sample Data'!G154&gt;0),'Control Sample Data'!G154,$B$1),"")</f>
        <v/>
      </c>
      <c r="T155" s="15" t="str">
        <f>IF(SUM('Control Sample Data'!H$3:H$98)&gt;10,IF(AND(ISNUMBER('Control Sample Data'!H154),'Control Sample Data'!H154&lt;$B$1,'Control Sample Data'!H154&gt;0),'Control Sample Data'!H154,$B$1),"")</f>
        <v/>
      </c>
      <c r="U155" s="15" t="str">
        <f>IF(SUM('Control Sample Data'!I$3:I$98)&gt;10,IF(AND(ISNUMBER('Control Sample Data'!I154),'Control Sample Data'!I154&lt;$B$1,'Control Sample Data'!I154&gt;0),'Control Sample Data'!I154,$B$1),"")</f>
        <v/>
      </c>
      <c r="V155" s="15" t="str">
        <f>IF(SUM('Control Sample Data'!J$3:J$98)&gt;10,IF(AND(ISNUMBER('Control Sample Data'!J154),'Control Sample Data'!J154&lt;$B$1,'Control Sample Data'!J154&gt;0),'Control Sample Data'!J154,$B$1),"")</f>
        <v/>
      </c>
      <c r="W155" s="15" t="str">
        <f>IF(SUM('Control Sample Data'!K$3:K$98)&gt;10,IF(AND(ISNUMBER('Control Sample Data'!K154),'Control Sample Data'!K154&lt;$B$1,'Control Sample Data'!K154&gt;0),'Control Sample Data'!K154,$B$1),"")</f>
        <v/>
      </c>
      <c r="X155" s="15" t="str">
        <f>IF(SUM('Control Sample Data'!L$3:L$98)&gt;10,IF(AND(ISNUMBER('Control Sample Data'!L154),'Control Sample Data'!L154&lt;$B$1,'Control Sample Data'!L154&gt;0),'Control Sample Data'!L154,$B$1),"")</f>
        <v/>
      </c>
      <c r="Y155" s="15" t="str">
        <f>IF(SUM('Control Sample Data'!M$3:M$98)&gt;10,IF(AND(ISNUMBER('Control Sample Data'!M154),'Control Sample Data'!M154&lt;$B$1,'Control Sample Data'!M154&gt;0),'Control Sample Data'!M154,$B$1),"")</f>
        <v/>
      </c>
      <c r="AT155" s="34" t="str">
        <f t="shared" si="130"/>
        <v/>
      </c>
      <c r="AU155" s="34" t="str">
        <f t="shared" si="131"/>
        <v/>
      </c>
      <c r="AV155" s="34" t="str">
        <f t="shared" si="132"/>
        <v/>
      </c>
      <c r="AW155" s="34" t="str">
        <f t="shared" si="133"/>
        <v/>
      </c>
      <c r="AX155" s="34" t="str">
        <f t="shared" si="134"/>
        <v/>
      </c>
      <c r="AY155" s="34" t="str">
        <f t="shared" si="135"/>
        <v/>
      </c>
      <c r="AZ155" s="34" t="str">
        <f t="shared" si="136"/>
        <v/>
      </c>
      <c r="BA155" s="34" t="str">
        <f t="shared" si="137"/>
        <v/>
      </c>
      <c r="BB155" s="34" t="str">
        <f t="shared" si="138"/>
        <v/>
      </c>
      <c r="BC155" s="34" t="str">
        <f t="shared" si="139"/>
        <v/>
      </c>
      <c r="BD155" s="34" t="str">
        <f t="shared" si="117"/>
        <v/>
      </c>
      <c r="BE155" s="34" t="str">
        <f t="shared" si="118"/>
        <v/>
      </c>
      <c r="BF155" s="34" t="str">
        <f t="shared" si="119"/>
        <v/>
      </c>
      <c r="BG155" s="34" t="str">
        <f t="shared" si="120"/>
        <v/>
      </c>
      <c r="BH155" s="34" t="str">
        <f t="shared" si="121"/>
        <v/>
      </c>
      <c r="BI155" s="34" t="str">
        <f t="shared" si="122"/>
        <v/>
      </c>
      <c r="BJ155" s="34" t="str">
        <f t="shared" si="123"/>
        <v/>
      </c>
      <c r="BK155" s="34" t="str">
        <f t="shared" si="124"/>
        <v/>
      </c>
      <c r="BL155" s="34" t="str">
        <f t="shared" si="125"/>
        <v/>
      </c>
      <c r="BM155" s="34" t="str">
        <f t="shared" si="126"/>
        <v/>
      </c>
      <c r="BN155" s="36" t="e">
        <f t="shared" si="127"/>
        <v>#DIV/0!</v>
      </c>
      <c r="BO155" s="36" t="e">
        <f t="shared" si="128"/>
        <v>#DIV/0!</v>
      </c>
      <c r="BP155" s="37" t="str">
        <f t="shared" si="140"/>
        <v/>
      </c>
      <c r="BQ155" s="37" t="str">
        <f t="shared" si="141"/>
        <v/>
      </c>
      <c r="BR155" s="37" t="str">
        <f t="shared" si="142"/>
        <v/>
      </c>
      <c r="BS155" s="37" t="str">
        <f t="shared" si="143"/>
        <v/>
      </c>
      <c r="BT155" s="37" t="str">
        <f t="shared" si="144"/>
        <v/>
      </c>
      <c r="BU155" s="37" t="str">
        <f t="shared" si="145"/>
        <v/>
      </c>
      <c r="BV155" s="37" t="str">
        <f t="shared" si="146"/>
        <v/>
      </c>
      <c r="BW155" s="37" t="str">
        <f t="shared" si="147"/>
        <v/>
      </c>
      <c r="BX155" s="37" t="str">
        <f t="shared" si="148"/>
        <v/>
      </c>
      <c r="BY155" s="37" t="str">
        <f t="shared" si="149"/>
        <v/>
      </c>
      <c r="BZ155" s="37" t="str">
        <f t="shared" si="150"/>
        <v/>
      </c>
      <c r="CA155" s="37" t="str">
        <f t="shared" si="151"/>
        <v/>
      </c>
      <c r="CB155" s="37" t="str">
        <f t="shared" si="152"/>
        <v/>
      </c>
      <c r="CC155" s="37" t="str">
        <f t="shared" si="153"/>
        <v/>
      </c>
      <c r="CD155" s="37" t="str">
        <f t="shared" si="154"/>
        <v/>
      </c>
      <c r="CE155" s="37" t="str">
        <f t="shared" si="155"/>
        <v/>
      </c>
      <c r="CF155" s="37" t="str">
        <f t="shared" si="156"/>
        <v/>
      </c>
      <c r="CG155" s="37" t="str">
        <f t="shared" si="157"/>
        <v/>
      </c>
      <c r="CH155" s="37" t="str">
        <f t="shared" si="158"/>
        <v/>
      </c>
      <c r="CI155" s="37" t="str">
        <f t="shared" si="159"/>
        <v/>
      </c>
    </row>
    <row r="156" spans="1:87" ht="12.75">
      <c r="A156" s="16"/>
      <c r="B156" s="14" t="str">
        <f>'Gene Table'!D155</f>
        <v>MIMAT0004608</v>
      </c>
      <c r="C156" s="14" t="s">
        <v>233</v>
      </c>
      <c r="D156" s="15" t="str">
        <f>IF(SUM('Test Sample Data'!D$3:D$98)&gt;10,IF(AND(ISNUMBER('Test Sample Data'!D155),'Test Sample Data'!D155&lt;$B$1,'Test Sample Data'!D155&gt;0),'Test Sample Data'!D155,$B$1),"")</f>
        <v/>
      </c>
      <c r="E156" s="15" t="str">
        <f>IF(SUM('Test Sample Data'!E$3:E$98)&gt;10,IF(AND(ISNUMBER('Test Sample Data'!E155),'Test Sample Data'!E155&lt;$B$1,'Test Sample Data'!E155&gt;0),'Test Sample Data'!E155,$B$1),"")</f>
        <v/>
      </c>
      <c r="F156" s="15" t="str">
        <f>IF(SUM('Test Sample Data'!F$3:F$98)&gt;10,IF(AND(ISNUMBER('Test Sample Data'!F155),'Test Sample Data'!F155&lt;$B$1,'Test Sample Data'!F155&gt;0),'Test Sample Data'!F155,$B$1),"")</f>
        <v/>
      </c>
      <c r="G156" s="15" t="str">
        <f>IF(SUM('Test Sample Data'!G$3:G$98)&gt;10,IF(AND(ISNUMBER('Test Sample Data'!G155),'Test Sample Data'!G155&lt;$B$1,'Test Sample Data'!G155&gt;0),'Test Sample Data'!G155,$B$1),"")</f>
        <v/>
      </c>
      <c r="H156" s="15" t="str">
        <f>IF(SUM('Test Sample Data'!H$3:H$98)&gt;10,IF(AND(ISNUMBER('Test Sample Data'!H155),'Test Sample Data'!H155&lt;$B$1,'Test Sample Data'!H155&gt;0),'Test Sample Data'!H155,$B$1),"")</f>
        <v/>
      </c>
      <c r="I156" s="15" t="str">
        <f>IF(SUM('Test Sample Data'!I$3:I$98)&gt;10,IF(AND(ISNUMBER('Test Sample Data'!I155),'Test Sample Data'!I155&lt;$B$1,'Test Sample Data'!I155&gt;0),'Test Sample Data'!I155,$B$1),"")</f>
        <v/>
      </c>
      <c r="J156" s="15" t="str">
        <f>IF(SUM('Test Sample Data'!J$3:J$98)&gt;10,IF(AND(ISNUMBER('Test Sample Data'!J155),'Test Sample Data'!J155&lt;$B$1,'Test Sample Data'!J155&gt;0),'Test Sample Data'!J155,$B$1),"")</f>
        <v/>
      </c>
      <c r="K156" s="15" t="str">
        <f>IF(SUM('Test Sample Data'!K$3:K$98)&gt;10,IF(AND(ISNUMBER('Test Sample Data'!K155),'Test Sample Data'!K155&lt;$B$1,'Test Sample Data'!K155&gt;0),'Test Sample Data'!K155,$B$1),"")</f>
        <v/>
      </c>
      <c r="L156" s="15" t="str">
        <f>IF(SUM('Test Sample Data'!L$3:L$98)&gt;10,IF(AND(ISNUMBER('Test Sample Data'!L155),'Test Sample Data'!L155&lt;$B$1,'Test Sample Data'!L155&gt;0),'Test Sample Data'!L155,$B$1),"")</f>
        <v/>
      </c>
      <c r="M156" s="15" t="str">
        <f>IF(SUM('Test Sample Data'!M$3:M$98)&gt;10,IF(AND(ISNUMBER('Test Sample Data'!M155),'Test Sample Data'!M155&lt;$B$1,'Test Sample Data'!M155&gt;0),'Test Sample Data'!M155,$B$1),"")</f>
        <v/>
      </c>
      <c r="N156" s="15" t="str">
        <f>'Gene Table'!D155</f>
        <v>MIMAT0004608</v>
      </c>
      <c r="O156" s="14" t="s">
        <v>233</v>
      </c>
      <c r="P156" s="15" t="str">
        <f>IF(SUM('Control Sample Data'!D$3:D$98)&gt;10,IF(AND(ISNUMBER('Control Sample Data'!D155),'Control Sample Data'!D155&lt;$B$1,'Control Sample Data'!D155&gt;0),'Control Sample Data'!D155,$B$1),"")</f>
        <v/>
      </c>
      <c r="Q156" s="15" t="str">
        <f>IF(SUM('Control Sample Data'!E$3:E$98)&gt;10,IF(AND(ISNUMBER('Control Sample Data'!E155),'Control Sample Data'!E155&lt;$B$1,'Control Sample Data'!E155&gt;0),'Control Sample Data'!E155,$B$1),"")</f>
        <v/>
      </c>
      <c r="R156" s="15" t="str">
        <f>IF(SUM('Control Sample Data'!F$3:F$98)&gt;10,IF(AND(ISNUMBER('Control Sample Data'!F155),'Control Sample Data'!F155&lt;$B$1,'Control Sample Data'!F155&gt;0),'Control Sample Data'!F155,$B$1),"")</f>
        <v/>
      </c>
      <c r="S156" s="15" t="str">
        <f>IF(SUM('Control Sample Data'!G$3:G$98)&gt;10,IF(AND(ISNUMBER('Control Sample Data'!G155),'Control Sample Data'!G155&lt;$B$1,'Control Sample Data'!G155&gt;0),'Control Sample Data'!G155,$B$1),"")</f>
        <v/>
      </c>
      <c r="T156" s="15" t="str">
        <f>IF(SUM('Control Sample Data'!H$3:H$98)&gt;10,IF(AND(ISNUMBER('Control Sample Data'!H155),'Control Sample Data'!H155&lt;$B$1,'Control Sample Data'!H155&gt;0),'Control Sample Data'!H155,$B$1),"")</f>
        <v/>
      </c>
      <c r="U156" s="15" t="str">
        <f>IF(SUM('Control Sample Data'!I$3:I$98)&gt;10,IF(AND(ISNUMBER('Control Sample Data'!I155),'Control Sample Data'!I155&lt;$B$1,'Control Sample Data'!I155&gt;0),'Control Sample Data'!I155,$B$1),"")</f>
        <v/>
      </c>
      <c r="V156" s="15" t="str">
        <f>IF(SUM('Control Sample Data'!J$3:J$98)&gt;10,IF(AND(ISNUMBER('Control Sample Data'!J155),'Control Sample Data'!J155&lt;$B$1,'Control Sample Data'!J155&gt;0),'Control Sample Data'!J155,$B$1),"")</f>
        <v/>
      </c>
      <c r="W156" s="15" t="str">
        <f>IF(SUM('Control Sample Data'!K$3:K$98)&gt;10,IF(AND(ISNUMBER('Control Sample Data'!K155),'Control Sample Data'!K155&lt;$B$1,'Control Sample Data'!K155&gt;0),'Control Sample Data'!K155,$B$1),"")</f>
        <v/>
      </c>
      <c r="X156" s="15" t="str">
        <f>IF(SUM('Control Sample Data'!L$3:L$98)&gt;10,IF(AND(ISNUMBER('Control Sample Data'!L155),'Control Sample Data'!L155&lt;$B$1,'Control Sample Data'!L155&gt;0),'Control Sample Data'!L155,$B$1),"")</f>
        <v/>
      </c>
      <c r="Y156" s="15" t="str">
        <f>IF(SUM('Control Sample Data'!M$3:M$98)&gt;10,IF(AND(ISNUMBER('Control Sample Data'!M155),'Control Sample Data'!M155&lt;$B$1,'Control Sample Data'!M155&gt;0),'Control Sample Data'!M155,$B$1),"")</f>
        <v/>
      </c>
      <c r="AT156" s="34" t="str">
        <f t="shared" si="130"/>
        <v/>
      </c>
      <c r="AU156" s="34" t="str">
        <f t="shared" si="131"/>
        <v/>
      </c>
      <c r="AV156" s="34" t="str">
        <f t="shared" si="132"/>
        <v/>
      </c>
      <c r="AW156" s="34" t="str">
        <f t="shared" si="133"/>
        <v/>
      </c>
      <c r="AX156" s="34" t="str">
        <f t="shared" si="134"/>
        <v/>
      </c>
      <c r="AY156" s="34" t="str">
        <f t="shared" si="135"/>
        <v/>
      </c>
      <c r="AZ156" s="34" t="str">
        <f t="shared" si="136"/>
        <v/>
      </c>
      <c r="BA156" s="34" t="str">
        <f t="shared" si="137"/>
        <v/>
      </c>
      <c r="BB156" s="34" t="str">
        <f t="shared" si="138"/>
        <v/>
      </c>
      <c r="BC156" s="34" t="str">
        <f t="shared" si="139"/>
        <v/>
      </c>
      <c r="BD156" s="34" t="str">
        <f t="shared" si="117"/>
        <v/>
      </c>
      <c r="BE156" s="34" t="str">
        <f t="shared" si="118"/>
        <v/>
      </c>
      <c r="BF156" s="34" t="str">
        <f t="shared" si="119"/>
        <v/>
      </c>
      <c r="BG156" s="34" t="str">
        <f t="shared" si="120"/>
        <v/>
      </c>
      <c r="BH156" s="34" t="str">
        <f t="shared" si="121"/>
        <v/>
      </c>
      <c r="BI156" s="34" t="str">
        <f t="shared" si="122"/>
        <v/>
      </c>
      <c r="BJ156" s="34" t="str">
        <f t="shared" si="123"/>
        <v/>
      </c>
      <c r="BK156" s="34" t="str">
        <f t="shared" si="124"/>
        <v/>
      </c>
      <c r="BL156" s="34" t="str">
        <f t="shared" si="125"/>
        <v/>
      </c>
      <c r="BM156" s="34" t="str">
        <f t="shared" si="126"/>
        <v/>
      </c>
      <c r="BN156" s="36" t="e">
        <f t="shared" si="127"/>
        <v>#DIV/0!</v>
      </c>
      <c r="BO156" s="36" t="e">
        <f t="shared" si="128"/>
        <v>#DIV/0!</v>
      </c>
      <c r="BP156" s="37" t="str">
        <f t="shared" si="140"/>
        <v/>
      </c>
      <c r="BQ156" s="37" t="str">
        <f t="shared" si="141"/>
        <v/>
      </c>
      <c r="BR156" s="37" t="str">
        <f t="shared" si="142"/>
        <v/>
      </c>
      <c r="BS156" s="37" t="str">
        <f t="shared" si="143"/>
        <v/>
      </c>
      <c r="BT156" s="37" t="str">
        <f t="shared" si="144"/>
        <v/>
      </c>
      <c r="BU156" s="37" t="str">
        <f t="shared" si="145"/>
        <v/>
      </c>
      <c r="BV156" s="37" t="str">
        <f t="shared" si="146"/>
        <v/>
      </c>
      <c r="BW156" s="37" t="str">
        <f t="shared" si="147"/>
        <v/>
      </c>
      <c r="BX156" s="37" t="str">
        <f t="shared" si="148"/>
        <v/>
      </c>
      <c r="BY156" s="37" t="str">
        <f t="shared" si="149"/>
        <v/>
      </c>
      <c r="BZ156" s="37" t="str">
        <f t="shared" si="150"/>
        <v/>
      </c>
      <c r="CA156" s="37" t="str">
        <f t="shared" si="151"/>
        <v/>
      </c>
      <c r="CB156" s="37" t="str">
        <f t="shared" si="152"/>
        <v/>
      </c>
      <c r="CC156" s="37" t="str">
        <f t="shared" si="153"/>
        <v/>
      </c>
      <c r="CD156" s="37" t="str">
        <f t="shared" si="154"/>
        <v/>
      </c>
      <c r="CE156" s="37" t="str">
        <f t="shared" si="155"/>
        <v/>
      </c>
      <c r="CF156" s="37" t="str">
        <f t="shared" si="156"/>
        <v/>
      </c>
      <c r="CG156" s="37" t="str">
        <f t="shared" si="157"/>
        <v/>
      </c>
      <c r="CH156" s="37" t="str">
        <f t="shared" si="158"/>
        <v/>
      </c>
      <c r="CI156" s="37" t="str">
        <f t="shared" si="159"/>
        <v/>
      </c>
    </row>
    <row r="157" spans="1:87" ht="12.75">
      <c r="A157" s="16"/>
      <c r="B157" s="14" t="str">
        <f>'Gene Table'!D156</f>
        <v>MIMAT0004549</v>
      </c>
      <c r="C157" s="14" t="s">
        <v>237</v>
      </c>
      <c r="D157" s="15" t="str">
        <f>IF(SUM('Test Sample Data'!D$3:D$98)&gt;10,IF(AND(ISNUMBER('Test Sample Data'!D156),'Test Sample Data'!D156&lt;$B$1,'Test Sample Data'!D156&gt;0),'Test Sample Data'!D156,$B$1),"")</f>
        <v/>
      </c>
      <c r="E157" s="15" t="str">
        <f>IF(SUM('Test Sample Data'!E$3:E$98)&gt;10,IF(AND(ISNUMBER('Test Sample Data'!E156),'Test Sample Data'!E156&lt;$B$1,'Test Sample Data'!E156&gt;0),'Test Sample Data'!E156,$B$1),"")</f>
        <v/>
      </c>
      <c r="F157" s="15" t="str">
        <f>IF(SUM('Test Sample Data'!F$3:F$98)&gt;10,IF(AND(ISNUMBER('Test Sample Data'!F156),'Test Sample Data'!F156&lt;$B$1,'Test Sample Data'!F156&gt;0),'Test Sample Data'!F156,$B$1),"")</f>
        <v/>
      </c>
      <c r="G157" s="15" t="str">
        <f>IF(SUM('Test Sample Data'!G$3:G$98)&gt;10,IF(AND(ISNUMBER('Test Sample Data'!G156),'Test Sample Data'!G156&lt;$B$1,'Test Sample Data'!G156&gt;0),'Test Sample Data'!G156,$B$1),"")</f>
        <v/>
      </c>
      <c r="H157" s="15" t="str">
        <f>IF(SUM('Test Sample Data'!H$3:H$98)&gt;10,IF(AND(ISNUMBER('Test Sample Data'!H156),'Test Sample Data'!H156&lt;$B$1,'Test Sample Data'!H156&gt;0),'Test Sample Data'!H156,$B$1),"")</f>
        <v/>
      </c>
      <c r="I157" s="15" t="str">
        <f>IF(SUM('Test Sample Data'!I$3:I$98)&gt;10,IF(AND(ISNUMBER('Test Sample Data'!I156),'Test Sample Data'!I156&lt;$B$1,'Test Sample Data'!I156&gt;0),'Test Sample Data'!I156,$B$1),"")</f>
        <v/>
      </c>
      <c r="J157" s="15" t="str">
        <f>IF(SUM('Test Sample Data'!J$3:J$98)&gt;10,IF(AND(ISNUMBER('Test Sample Data'!J156),'Test Sample Data'!J156&lt;$B$1,'Test Sample Data'!J156&gt;0),'Test Sample Data'!J156,$B$1),"")</f>
        <v/>
      </c>
      <c r="K157" s="15" t="str">
        <f>IF(SUM('Test Sample Data'!K$3:K$98)&gt;10,IF(AND(ISNUMBER('Test Sample Data'!K156),'Test Sample Data'!K156&lt;$B$1,'Test Sample Data'!K156&gt;0),'Test Sample Data'!K156,$B$1),"")</f>
        <v/>
      </c>
      <c r="L157" s="15" t="str">
        <f>IF(SUM('Test Sample Data'!L$3:L$98)&gt;10,IF(AND(ISNUMBER('Test Sample Data'!L156),'Test Sample Data'!L156&lt;$B$1,'Test Sample Data'!L156&gt;0),'Test Sample Data'!L156,$B$1),"")</f>
        <v/>
      </c>
      <c r="M157" s="15" t="str">
        <f>IF(SUM('Test Sample Data'!M$3:M$98)&gt;10,IF(AND(ISNUMBER('Test Sample Data'!M156),'Test Sample Data'!M156&lt;$B$1,'Test Sample Data'!M156&gt;0),'Test Sample Data'!M156,$B$1),"")</f>
        <v/>
      </c>
      <c r="N157" s="15" t="str">
        <f>'Gene Table'!D156</f>
        <v>MIMAT0004549</v>
      </c>
      <c r="O157" s="14" t="s">
        <v>237</v>
      </c>
      <c r="P157" s="15" t="str">
        <f>IF(SUM('Control Sample Data'!D$3:D$98)&gt;10,IF(AND(ISNUMBER('Control Sample Data'!D156),'Control Sample Data'!D156&lt;$B$1,'Control Sample Data'!D156&gt;0),'Control Sample Data'!D156,$B$1),"")</f>
        <v/>
      </c>
      <c r="Q157" s="15" t="str">
        <f>IF(SUM('Control Sample Data'!E$3:E$98)&gt;10,IF(AND(ISNUMBER('Control Sample Data'!E156),'Control Sample Data'!E156&lt;$B$1,'Control Sample Data'!E156&gt;0),'Control Sample Data'!E156,$B$1),"")</f>
        <v/>
      </c>
      <c r="R157" s="15" t="str">
        <f>IF(SUM('Control Sample Data'!F$3:F$98)&gt;10,IF(AND(ISNUMBER('Control Sample Data'!F156),'Control Sample Data'!F156&lt;$B$1,'Control Sample Data'!F156&gt;0),'Control Sample Data'!F156,$B$1),"")</f>
        <v/>
      </c>
      <c r="S157" s="15" t="str">
        <f>IF(SUM('Control Sample Data'!G$3:G$98)&gt;10,IF(AND(ISNUMBER('Control Sample Data'!G156),'Control Sample Data'!G156&lt;$B$1,'Control Sample Data'!G156&gt;0),'Control Sample Data'!G156,$B$1),"")</f>
        <v/>
      </c>
      <c r="T157" s="15" t="str">
        <f>IF(SUM('Control Sample Data'!H$3:H$98)&gt;10,IF(AND(ISNUMBER('Control Sample Data'!H156),'Control Sample Data'!H156&lt;$B$1,'Control Sample Data'!H156&gt;0),'Control Sample Data'!H156,$B$1),"")</f>
        <v/>
      </c>
      <c r="U157" s="15" t="str">
        <f>IF(SUM('Control Sample Data'!I$3:I$98)&gt;10,IF(AND(ISNUMBER('Control Sample Data'!I156),'Control Sample Data'!I156&lt;$B$1,'Control Sample Data'!I156&gt;0),'Control Sample Data'!I156,$B$1),"")</f>
        <v/>
      </c>
      <c r="V157" s="15" t="str">
        <f>IF(SUM('Control Sample Data'!J$3:J$98)&gt;10,IF(AND(ISNUMBER('Control Sample Data'!J156),'Control Sample Data'!J156&lt;$B$1,'Control Sample Data'!J156&gt;0),'Control Sample Data'!J156,$B$1),"")</f>
        <v/>
      </c>
      <c r="W157" s="15" t="str">
        <f>IF(SUM('Control Sample Data'!K$3:K$98)&gt;10,IF(AND(ISNUMBER('Control Sample Data'!K156),'Control Sample Data'!K156&lt;$B$1,'Control Sample Data'!K156&gt;0),'Control Sample Data'!K156,$B$1),"")</f>
        <v/>
      </c>
      <c r="X157" s="15" t="str">
        <f>IF(SUM('Control Sample Data'!L$3:L$98)&gt;10,IF(AND(ISNUMBER('Control Sample Data'!L156),'Control Sample Data'!L156&lt;$B$1,'Control Sample Data'!L156&gt;0),'Control Sample Data'!L156,$B$1),"")</f>
        <v/>
      </c>
      <c r="Y157" s="15" t="str">
        <f>IF(SUM('Control Sample Data'!M$3:M$98)&gt;10,IF(AND(ISNUMBER('Control Sample Data'!M156),'Control Sample Data'!M156&lt;$B$1,'Control Sample Data'!M156&gt;0),'Control Sample Data'!M156,$B$1),"")</f>
        <v/>
      </c>
      <c r="AT157" s="34" t="str">
        <f t="shared" si="130"/>
        <v/>
      </c>
      <c r="AU157" s="34" t="str">
        <f t="shared" si="131"/>
        <v/>
      </c>
      <c r="AV157" s="34" t="str">
        <f t="shared" si="132"/>
        <v/>
      </c>
      <c r="AW157" s="34" t="str">
        <f t="shared" si="133"/>
        <v/>
      </c>
      <c r="AX157" s="34" t="str">
        <f t="shared" si="134"/>
        <v/>
      </c>
      <c r="AY157" s="34" t="str">
        <f t="shared" si="135"/>
        <v/>
      </c>
      <c r="AZ157" s="34" t="str">
        <f t="shared" si="136"/>
        <v/>
      </c>
      <c r="BA157" s="34" t="str">
        <f t="shared" si="137"/>
        <v/>
      </c>
      <c r="BB157" s="34" t="str">
        <f t="shared" si="138"/>
        <v/>
      </c>
      <c r="BC157" s="34" t="str">
        <f t="shared" si="139"/>
        <v/>
      </c>
      <c r="BD157" s="34" t="str">
        <f t="shared" si="117"/>
        <v/>
      </c>
      <c r="BE157" s="34" t="str">
        <f t="shared" si="118"/>
        <v/>
      </c>
      <c r="BF157" s="34" t="str">
        <f t="shared" si="119"/>
        <v/>
      </c>
      <c r="BG157" s="34" t="str">
        <f t="shared" si="120"/>
        <v/>
      </c>
      <c r="BH157" s="34" t="str">
        <f t="shared" si="121"/>
        <v/>
      </c>
      <c r="BI157" s="34" t="str">
        <f t="shared" si="122"/>
        <v/>
      </c>
      <c r="BJ157" s="34" t="str">
        <f t="shared" si="123"/>
        <v/>
      </c>
      <c r="BK157" s="34" t="str">
        <f t="shared" si="124"/>
        <v/>
      </c>
      <c r="BL157" s="34" t="str">
        <f t="shared" si="125"/>
        <v/>
      </c>
      <c r="BM157" s="34" t="str">
        <f t="shared" si="126"/>
        <v/>
      </c>
      <c r="BN157" s="36" t="e">
        <f t="shared" si="127"/>
        <v>#DIV/0!</v>
      </c>
      <c r="BO157" s="36" t="e">
        <f t="shared" si="128"/>
        <v>#DIV/0!</v>
      </c>
      <c r="BP157" s="37" t="str">
        <f t="shared" si="140"/>
        <v/>
      </c>
      <c r="BQ157" s="37" t="str">
        <f t="shared" si="141"/>
        <v/>
      </c>
      <c r="BR157" s="37" t="str">
        <f t="shared" si="142"/>
        <v/>
      </c>
      <c r="BS157" s="37" t="str">
        <f t="shared" si="143"/>
        <v/>
      </c>
      <c r="BT157" s="37" t="str">
        <f t="shared" si="144"/>
        <v/>
      </c>
      <c r="BU157" s="37" t="str">
        <f t="shared" si="145"/>
        <v/>
      </c>
      <c r="BV157" s="37" t="str">
        <f t="shared" si="146"/>
        <v/>
      </c>
      <c r="BW157" s="37" t="str">
        <f t="shared" si="147"/>
        <v/>
      </c>
      <c r="BX157" s="37" t="str">
        <f t="shared" si="148"/>
        <v/>
      </c>
      <c r="BY157" s="37" t="str">
        <f t="shared" si="149"/>
        <v/>
      </c>
      <c r="BZ157" s="37" t="str">
        <f t="shared" si="150"/>
        <v/>
      </c>
      <c r="CA157" s="37" t="str">
        <f t="shared" si="151"/>
        <v/>
      </c>
      <c r="CB157" s="37" t="str">
        <f t="shared" si="152"/>
        <v/>
      </c>
      <c r="CC157" s="37" t="str">
        <f t="shared" si="153"/>
        <v/>
      </c>
      <c r="CD157" s="37" t="str">
        <f t="shared" si="154"/>
        <v/>
      </c>
      <c r="CE157" s="37" t="str">
        <f t="shared" si="155"/>
        <v/>
      </c>
      <c r="CF157" s="37" t="str">
        <f t="shared" si="156"/>
        <v/>
      </c>
      <c r="CG157" s="37" t="str">
        <f t="shared" si="157"/>
        <v/>
      </c>
      <c r="CH157" s="37" t="str">
        <f t="shared" si="158"/>
        <v/>
      </c>
      <c r="CI157" s="37" t="str">
        <f t="shared" si="159"/>
        <v/>
      </c>
    </row>
    <row r="158" spans="1:87" ht="12.75">
      <c r="A158" s="16"/>
      <c r="B158" s="14" t="str">
        <f>'Gene Table'!D157</f>
        <v>MIMAT0004658</v>
      </c>
      <c r="C158" s="14" t="s">
        <v>241</v>
      </c>
      <c r="D158" s="15" t="str">
        <f>IF(SUM('Test Sample Data'!D$3:D$98)&gt;10,IF(AND(ISNUMBER('Test Sample Data'!D157),'Test Sample Data'!D157&lt;$B$1,'Test Sample Data'!D157&gt;0),'Test Sample Data'!D157,$B$1),"")</f>
        <v/>
      </c>
      <c r="E158" s="15" t="str">
        <f>IF(SUM('Test Sample Data'!E$3:E$98)&gt;10,IF(AND(ISNUMBER('Test Sample Data'!E157),'Test Sample Data'!E157&lt;$B$1,'Test Sample Data'!E157&gt;0),'Test Sample Data'!E157,$B$1),"")</f>
        <v/>
      </c>
      <c r="F158" s="15" t="str">
        <f>IF(SUM('Test Sample Data'!F$3:F$98)&gt;10,IF(AND(ISNUMBER('Test Sample Data'!F157),'Test Sample Data'!F157&lt;$B$1,'Test Sample Data'!F157&gt;0),'Test Sample Data'!F157,$B$1),"")</f>
        <v/>
      </c>
      <c r="G158" s="15" t="str">
        <f>IF(SUM('Test Sample Data'!G$3:G$98)&gt;10,IF(AND(ISNUMBER('Test Sample Data'!G157),'Test Sample Data'!G157&lt;$B$1,'Test Sample Data'!G157&gt;0),'Test Sample Data'!G157,$B$1),"")</f>
        <v/>
      </c>
      <c r="H158" s="15" t="str">
        <f>IF(SUM('Test Sample Data'!H$3:H$98)&gt;10,IF(AND(ISNUMBER('Test Sample Data'!H157),'Test Sample Data'!H157&lt;$B$1,'Test Sample Data'!H157&gt;0),'Test Sample Data'!H157,$B$1),"")</f>
        <v/>
      </c>
      <c r="I158" s="15" t="str">
        <f>IF(SUM('Test Sample Data'!I$3:I$98)&gt;10,IF(AND(ISNUMBER('Test Sample Data'!I157),'Test Sample Data'!I157&lt;$B$1,'Test Sample Data'!I157&gt;0),'Test Sample Data'!I157,$B$1),"")</f>
        <v/>
      </c>
      <c r="J158" s="15" t="str">
        <f>IF(SUM('Test Sample Data'!J$3:J$98)&gt;10,IF(AND(ISNUMBER('Test Sample Data'!J157),'Test Sample Data'!J157&lt;$B$1,'Test Sample Data'!J157&gt;0),'Test Sample Data'!J157,$B$1),"")</f>
        <v/>
      </c>
      <c r="K158" s="15" t="str">
        <f>IF(SUM('Test Sample Data'!K$3:K$98)&gt;10,IF(AND(ISNUMBER('Test Sample Data'!K157),'Test Sample Data'!K157&lt;$B$1,'Test Sample Data'!K157&gt;0),'Test Sample Data'!K157,$B$1),"")</f>
        <v/>
      </c>
      <c r="L158" s="15" t="str">
        <f>IF(SUM('Test Sample Data'!L$3:L$98)&gt;10,IF(AND(ISNUMBER('Test Sample Data'!L157),'Test Sample Data'!L157&lt;$B$1,'Test Sample Data'!L157&gt;0),'Test Sample Data'!L157,$B$1),"")</f>
        <v/>
      </c>
      <c r="M158" s="15" t="str">
        <f>IF(SUM('Test Sample Data'!M$3:M$98)&gt;10,IF(AND(ISNUMBER('Test Sample Data'!M157),'Test Sample Data'!M157&lt;$B$1,'Test Sample Data'!M157&gt;0),'Test Sample Data'!M157,$B$1),"")</f>
        <v/>
      </c>
      <c r="N158" s="15" t="str">
        <f>'Gene Table'!D157</f>
        <v>MIMAT0004658</v>
      </c>
      <c r="O158" s="14" t="s">
        <v>241</v>
      </c>
      <c r="P158" s="15" t="str">
        <f>IF(SUM('Control Sample Data'!D$3:D$98)&gt;10,IF(AND(ISNUMBER('Control Sample Data'!D157),'Control Sample Data'!D157&lt;$B$1,'Control Sample Data'!D157&gt;0),'Control Sample Data'!D157,$B$1),"")</f>
        <v/>
      </c>
      <c r="Q158" s="15" t="str">
        <f>IF(SUM('Control Sample Data'!E$3:E$98)&gt;10,IF(AND(ISNUMBER('Control Sample Data'!E157),'Control Sample Data'!E157&lt;$B$1,'Control Sample Data'!E157&gt;0),'Control Sample Data'!E157,$B$1),"")</f>
        <v/>
      </c>
      <c r="R158" s="15" t="str">
        <f>IF(SUM('Control Sample Data'!F$3:F$98)&gt;10,IF(AND(ISNUMBER('Control Sample Data'!F157),'Control Sample Data'!F157&lt;$B$1,'Control Sample Data'!F157&gt;0),'Control Sample Data'!F157,$B$1),"")</f>
        <v/>
      </c>
      <c r="S158" s="15" t="str">
        <f>IF(SUM('Control Sample Data'!G$3:G$98)&gt;10,IF(AND(ISNUMBER('Control Sample Data'!G157),'Control Sample Data'!G157&lt;$B$1,'Control Sample Data'!G157&gt;0),'Control Sample Data'!G157,$B$1),"")</f>
        <v/>
      </c>
      <c r="T158" s="15" t="str">
        <f>IF(SUM('Control Sample Data'!H$3:H$98)&gt;10,IF(AND(ISNUMBER('Control Sample Data'!H157),'Control Sample Data'!H157&lt;$B$1,'Control Sample Data'!H157&gt;0),'Control Sample Data'!H157,$B$1),"")</f>
        <v/>
      </c>
      <c r="U158" s="15" t="str">
        <f>IF(SUM('Control Sample Data'!I$3:I$98)&gt;10,IF(AND(ISNUMBER('Control Sample Data'!I157),'Control Sample Data'!I157&lt;$B$1,'Control Sample Data'!I157&gt;0),'Control Sample Data'!I157,$B$1),"")</f>
        <v/>
      </c>
      <c r="V158" s="15" t="str">
        <f>IF(SUM('Control Sample Data'!J$3:J$98)&gt;10,IF(AND(ISNUMBER('Control Sample Data'!J157),'Control Sample Data'!J157&lt;$B$1,'Control Sample Data'!J157&gt;0),'Control Sample Data'!J157,$B$1),"")</f>
        <v/>
      </c>
      <c r="W158" s="15" t="str">
        <f>IF(SUM('Control Sample Data'!K$3:K$98)&gt;10,IF(AND(ISNUMBER('Control Sample Data'!K157),'Control Sample Data'!K157&lt;$B$1,'Control Sample Data'!K157&gt;0),'Control Sample Data'!K157,$B$1),"")</f>
        <v/>
      </c>
      <c r="X158" s="15" t="str">
        <f>IF(SUM('Control Sample Data'!L$3:L$98)&gt;10,IF(AND(ISNUMBER('Control Sample Data'!L157),'Control Sample Data'!L157&lt;$B$1,'Control Sample Data'!L157&gt;0),'Control Sample Data'!L157,$B$1),"")</f>
        <v/>
      </c>
      <c r="Y158" s="15" t="str">
        <f>IF(SUM('Control Sample Data'!M$3:M$98)&gt;10,IF(AND(ISNUMBER('Control Sample Data'!M157),'Control Sample Data'!M157&lt;$B$1,'Control Sample Data'!M157&gt;0),'Control Sample Data'!M157,$B$1),"")</f>
        <v/>
      </c>
      <c r="AT158" s="34" t="str">
        <f t="shared" si="130"/>
        <v/>
      </c>
      <c r="AU158" s="34" t="str">
        <f t="shared" si="131"/>
        <v/>
      </c>
      <c r="AV158" s="34" t="str">
        <f t="shared" si="132"/>
        <v/>
      </c>
      <c r="AW158" s="34" t="str">
        <f t="shared" si="133"/>
        <v/>
      </c>
      <c r="AX158" s="34" t="str">
        <f t="shared" si="134"/>
        <v/>
      </c>
      <c r="AY158" s="34" t="str">
        <f t="shared" si="135"/>
        <v/>
      </c>
      <c r="AZ158" s="34" t="str">
        <f t="shared" si="136"/>
        <v/>
      </c>
      <c r="BA158" s="34" t="str">
        <f t="shared" si="137"/>
        <v/>
      </c>
      <c r="BB158" s="34" t="str">
        <f t="shared" si="138"/>
        <v/>
      </c>
      <c r="BC158" s="34" t="str">
        <f t="shared" si="139"/>
        <v/>
      </c>
      <c r="BD158" s="34" t="str">
        <f t="shared" si="117"/>
        <v/>
      </c>
      <c r="BE158" s="34" t="str">
        <f t="shared" si="118"/>
        <v/>
      </c>
      <c r="BF158" s="34" t="str">
        <f t="shared" si="119"/>
        <v/>
      </c>
      <c r="BG158" s="34" t="str">
        <f t="shared" si="120"/>
        <v/>
      </c>
      <c r="BH158" s="34" t="str">
        <f t="shared" si="121"/>
        <v/>
      </c>
      <c r="BI158" s="34" t="str">
        <f t="shared" si="122"/>
        <v/>
      </c>
      <c r="BJ158" s="34" t="str">
        <f t="shared" si="123"/>
        <v/>
      </c>
      <c r="BK158" s="34" t="str">
        <f t="shared" si="124"/>
        <v/>
      </c>
      <c r="BL158" s="34" t="str">
        <f t="shared" si="125"/>
        <v/>
      </c>
      <c r="BM158" s="34" t="str">
        <f t="shared" si="126"/>
        <v/>
      </c>
      <c r="BN158" s="36" t="e">
        <f t="shared" si="127"/>
        <v>#DIV/0!</v>
      </c>
      <c r="BO158" s="36" t="e">
        <f t="shared" si="128"/>
        <v>#DIV/0!</v>
      </c>
      <c r="BP158" s="37" t="str">
        <f t="shared" si="140"/>
        <v/>
      </c>
      <c r="BQ158" s="37" t="str">
        <f t="shared" si="141"/>
        <v/>
      </c>
      <c r="BR158" s="37" t="str">
        <f t="shared" si="142"/>
        <v/>
      </c>
      <c r="BS158" s="37" t="str">
        <f t="shared" si="143"/>
        <v/>
      </c>
      <c r="BT158" s="37" t="str">
        <f t="shared" si="144"/>
        <v/>
      </c>
      <c r="BU158" s="37" t="str">
        <f t="shared" si="145"/>
        <v/>
      </c>
      <c r="BV158" s="37" t="str">
        <f t="shared" si="146"/>
        <v/>
      </c>
      <c r="BW158" s="37" t="str">
        <f t="shared" si="147"/>
        <v/>
      </c>
      <c r="BX158" s="37" t="str">
        <f t="shared" si="148"/>
        <v/>
      </c>
      <c r="BY158" s="37" t="str">
        <f t="shared" si="149"/>
        <v/>
      </c>
      <c r="BZ158" s="37" t="str">
        <f t="shared" si="150"/>
        <v/>
      </c>
      <c r="CA158" s="37" t="str">
        <f t="shared" si="151"/>
        <v/>
      </c>
      <c r="CB158" s="37" t="str">
        <f t="shared" si="152"/>
        <v/>
      </c>
      <c r="CC158" s="37" t="str">
        <f t="shared" si="153"/>
        <v/>
      </c>
      <c r="CD158" s="37" t="str">
        <f t="shared" si="154"/>
        <v/>
      </c>
      <c r="CE158" s="37" t="str">
        <f t="shared" si="155"/>
        <v/>
      </c>
      <c r="CF158" s="37" t="str">
        <f t="shared" si="156"/>
        <v/>
      </c>
      <c r="CG158" s="37" t="str">
        <f t="shared" si="157"/>
        <v/>
      </c>
      <c r="CH158" s="37" t="str">
        <f t="shared" si="158"/>
        <v/>
      </c>
      <c r="CI158" s="37" t="str">
        <f t="shared" si="159"/>
        <v/>
      </c>
    </row>
    <row r="159" spans="1:87" ht="12.75">
      <c r="A159" s="16"/>
      <c r="B159" s="14" t="str">
        <f>'Gene Table'!D158</f>
        <v>MIMAT0004657</v>
      </c>
      <c r="C159" s="14" t="s">
        <v>245</v>
      </c>
      <c r="D159" s="15" t="str">
        <f>IF(SUM('Test Sample Data'!D$3:D$98)&gt;10,IF(AND(ISNUMBER('Test Sample Data'!D158),'Test Sample Data'!D158&lt;$B$1,'Test Sample Data'!D158&gt;0),'Test Sample Data'!D158,$B$1),"")</f>
        <v/>
      </c>
      <c r="E159" s="15" t="str">
        <f>IF(SUM('Test Sample Data'!E$3:E$98)&gt;10,IF(AND(ISNUMBER('Test Sample Data'!E158),'Test Sample Data'!E158&lt;$B$1,'Test Sample Data'!E158&gt;0),'Test Sample Data'!E158,$B$1),"")</f>
        <v/>
      </c>
      <c r="F159" s="15" t="str">
        <f>IF(SUM('Test Sample Data'!F$3:F$98)&gt;10,IF(AND(ISNUMBER('Test Sample Data'!F158),'Test Sample Data'!F158&lt;$B$1,'Test Sample Data'!F158&gt;0),'Test Sample Data'!F158,$B$1),"")</f>
        <v/>
      </c>
      <c r="G159" s="15" t="str">
        <f>IF(SUM('Test Sample Data'!G$3:G$98)&gt;10,IF(AND(ISNUMBER('Test Sample Data'!G158),'Test Sample Data'!G158&lt;$B$1,'Test Sample Data'!G158&gt;0),'Test Sample Data'!G158,$B$1),"")</f>
        <v/>
      </c>
      <c r="H159" s="15" t="str">
        <f>IF(SUM('Test Sample Data'!H$3:H$98)&gt;10,IF(AND(ISNUMBER('Test Sample Data'!H158),'Test Sample Data'!H158&lt;$B$1,'Test Sample Data'!H158&gt;0),'Test Sample Data'!H158,$B$1),"")</f>
        <v/>
      </c>
      <c r="I159" s="15" t="str">
        <f>IF(SUM('Test Sample Data'!I$3:I$98)&gt;10,IF(AND(ISNUMBER('Test Sample Data'!I158),'Test Sample Data'!I158&lt;$B$1,'Test Sample Data'!I158&gt;0),'Test Sample Data'!I158,$B$1),"")</f>
        <v/>
      </c>
      <c r="J159" s="15" t="str">
        <f>IF(SUM('Test Sample Data'!J$3:J$98)&gt;10,IF(AND(ISNUMBER('Test Sample Data'!J158),'Test Sample Data'!J158&lt;$B$1,'Test Sample Data'!J158&gt;0),'Test Sample Data'!J158,$B$1),"")</f>
        <v/>
      </c>
      <c r="K159" s="15" t="str">
        <f>IF(SUM('Test Sample Data'!K$3:K$98)&gt;10,IF(AND(ISNUMBER('Test Sample Data'!K158),'Test Sample Data'!K158&lt;$B$1,'Test Sample Data'!K158&gt;0),'Test Sample Data'!K158,$B$1),"")</f>
        <v/>
      </c>
      <c r="L159" s="15" t="str">
        <f>IF(SUM('Test Sample Data'!L$3:L$98)&gt;10,IF(AND(ISNUMBER('Test Sample Data'!L158),'Test Sample Data'!L158&lt;$B$1,'Test Sample Data'!L158&gt;0),'Test Sample Data'!L158,$B$1),"")</f>
        <v/>
      </c>
      <c r="M159" s="15" t="str">
        <f>IF(SUM('Test Sample Data'!M$3:M$98)&gt;10,IF(AND(ISNUMBER('Test Sample Data'!M158),'Test Sample Data'!M158&lt;$B$1,'Test Sample Data'!M158&gt;0),'Test Sample Data'!M158,$B$1),"")</f>
        <v/>
      </c>
      <c r="N159" s="15" t="str">
        <f>'Gene Table'!D158</f>
        <v>MIMAT0004657</v>
      </c>
      <c r="O159" s="14" t="s">
        <v>245</v>
      </c>
      <c r="P159" s="15" t="str">
        <f>IF(SUM('Control Sample Data'!D$3:D$98)&gt;10,IF(AND(ISNUMBER('Control Sample Data'!D158),'Control Sample Data'!D158&lt;$B$1,'Control Sample Data'!D158&gt;0),'Control Sample Data'!D158,$B$1),"")</f>
        <v/>
      </c>
      <c r="Q159" s="15" t="str">
        <f>IF(SUM('Control Sample Data'!E$3:E$98)&gt;10,IF(AND(ISNUMBER('Control Sample Data'!E158),'Control Sample Data'!E158&lt;$B$1,'Control Sample Data'!E158&gt;0),'Control Sample Data'!E158,$B$1),"")</f>
        <v/>
      </c>
      <c r="R159" s="15" t="str">
        <f>IF(SUM('Control Sample Data'!F$3:F$98)&gt;10,IF(AND(ISNUMBER('Control Sample Data'!F158),'Control Sample Data'!F158&lt;$B$1,'Control Sample Data'!F158&gt;0),'Control Sample Data'!F158,$B$1),"")</f>
        <v/>
      </c>
      <c r="S159" s="15" t="str">
        <f>IF(SUM('Control Sample Data'!G$3:G$98)&gt;10,IF(AND(ISNUMBER('Control Sample Data'!G158),'Control Sample Data'!G158&lt;$B$1,'Control Sample Data'!G158&gt;0),'Control Sample Data'!G158,$B$1),"")</f>
        <v/>
      </c>
      <c r="T159" s="15" t="str">
        <f>IF(SUM('Control Sample Data'!H$3:H$98)&gt;10,IF(AND(ISNUMBER('Control Sample Data'!H158),'Control Sample Data'!H158&lt;$B$1,'Control Sample Data'!H158&gt;0),'Control Sample Data'!H158,$B$1),"")</f>
        <v/>
      </c>
      <c r="U159" s="15" t="str">
        <f>IF(SUM('Control Sample Data'!I$3:I$98)&gt;10,IF(AND(ISNUMBER('Control Sample Data'!I158),'Control Sample Data'!I158&lt;$B$1,'Control Sample Data'!I158&gt;0),'Control Sample Data'!I158,$B$1),"")</f>
        <v/>
      </c>
      <c r="V159" s="15" t="str">
        <f>IF(SUM('Control Sample Data'!J$3:J$98)&gt;10,IF(AND(ISNUMBER('Control Sample Data'!J158),'Control Sample Data'!J158&lt;$B$1,'Control Sample Data'!J158&gt;0),'Control Sample Data'!J158,$B$1),"")</f>
        <v/>
      </c>
      <c r="W159" s="15" t="str">
        <f>IF(SUM('Control Sample Data'!K$3:K$98)&gt;10,IF(AND(ISNUMBER('Control Sample Data'!K158),'Control Sample Data'!K158&lt;$B$1,'Control Sample Data'!K158&gt;0),'Control Sample Data'!K158,$B$1),"")</f>
        <v/>
      </c>
      <c r="X159" s="15" t="str">
        <f>IF(SUM('Control Sample Data'!L$3:L$98)&gt;10,IF(AND(ISNUMBER('Control Sample Data'!L158),'Control Sample Data'!L158&lt;$B$1,'Control Sample Data'!L158&gt;0),'Control Sample Data'!L158,$B$1),"")</f>
        <v/>
      </c>
      <c r="Y159" s="15" t="str">
        <f>IF(SUM('Control Sample Data'!M$3:M$98)&gt;10,IF(AND(ISNUMBER('Control Sample Data'!M158),'Control Sample Data'!M158&lt;$B$1,'Control Sample Data'!M158&gt;0),'Control Sample Data'!M158,$B$1),"")</f>
        <v/>
      </c>
      <c r="AT159" s="34" t="str">
        <f t="shared" si="130"/>
        <v/>
      </c>
      <c r="AU159" s="34" t="str">
        <f t="shared" si="131"/>
        <v/>
      </c>
      <c r="AV159" s="34" t="str">
        <f t="shared" si="132"/>
        <v/>
      </c>
      <c r="AW159" s="34" t="str">
        <f t="shared" si="133"/>
        <v/>
      </c>
      <c r="AX159" s="34" t="str">
        <f t="shared" si="134"/>
        <v/>
      </c>
      <c r="AY159" s="34" t="str">
        <f t="shared" si="135"/>
        <v/>
      </c>
      <c r="AZ159" s="34" t="str">
        <f t="shared" si="136"/>
        <v/>
      </c>
      <c r="BA159" s="34" t="str">
        <f t="shared" si="137"/>
        <v/>
      </c>
      <c r="BB159" s="34" t="str">
        <f t="shared" si="138"/>
        <v/>
      </c>
      <c r="BC159" s="34" t="str">
        <f t="shared" si="139"/>
        <v/>
      </c>
      <c r="BD159" s="34" t="str">
        <f t="shared" si="117"/>
        <v/>
      </c>
      <c r="BE159" s="34" t="str">
        <f t="shared" si="118"/>
        <v/>
      </c>
      <c r="BF159" s="34" t="str">
        <f t="shared" si="119"/>
        <v/>
      </c>
      <c r="BG159" s="34" t="str">
        <f t="shared" si="120"/>
        <v/>
      </c>
      <c r="BH159" s="34" t="str">
        <f t="shared" si="121"/>
        <v/>
      </c>
      <c r="BI159" s="34" t="str">
        <f t="shared" si="122"/>
        <v/>
      </c>
      <c r="BJ159" s="34" t="str">
        <f t="shared" si="123"/>
        <v/>
      </c>
      <c r="BK159" s="34" t="str">
        <f t="shared" si="124"/>
        <v/>
      </c>
      <c r="BL159" s="34" t="str">
        <f t="shared" si="125"/>
        <v/>
      </c>
      <c r="BM159" s="34" t="str">
        <f t="shared" si="126"/>
        <v/>
      </c>
      <c r="BN159" s="36" t="e">
        <f t="shared" si="127"/>
        <v>#DIV/0!</v>
      </c>
      <c r="BO159" s="36" t="e">
        <f t="shared" si="128"/>
        <v>#DIV/0!</v>
      </c>
      <c r="BP159" s="37" t="str">
        <f t="shared" si="140"/>
        <v/>
      </c>
      <c r="BQ159" s="37" t="str">
        <f t="shared" si="141"/>
        <v/>
      </c>
      <c r="BR159" s="37" t="str">
        <f t="shared" si="142"/>
        <v/>
      </c>
      <c r="BS159" s="37" t="str">
        <f t="shared" si="143"/>
        <v/>
      </c>
      <c r="BT159" s="37" t="str">
        <f t="shared" si="144"/>
        <v/>
      </c>
      <c r="BU159" s="37" t="str">
        <f t="shared" si="145"/>
        <v/>
      </c>
      <c r="BV159" s="37" t="str">
        <f t="shared" si="146"/>
        <v/>
      </c>
      <c r="BW159" s="37" t="str">
        <f t="shared" si="147"/>
        <v/>
      </c>
      <c r="BX159" s="37" t="str">
        <f t="shared" si="148"/>
        <v/>
      </c>
      <c r="BY159" s="37" t="str">
        <f t="shared" si="149"/>
        <v/>
      </c>
      <c r="BZ159" s="37" t="str">
        <f t="shared" si="150"/>
        <v/>
      </c>
      <c r="CA159" s="37" t="str">
        <f t="shared" si="151"/>
        <v/>
      </c>
      <c r="CB159" s="37" t="str">
        <f t="shared" si="152"/>
        <v/>
      </c>
      <c r="CC159" s="37" t="str">
        <f t="shared" si="153"/>
        <v/>
      </c>
      <c r="CD159" s="37" t="str">
        <f t="shared" si="154"/>
        <v/>
      </c>
      <c r="CE159" s="37" t="str">
        <f t="shared" si="155"/>
        <v/>
      </c>
      <c r="CF159" s="37" t="str">
        <f t="shared" si="156"/>
        <v/>
      </c>
      <c r="CG159" s="37" t="str">
        <f t="shared" si="157"/>
        <v/>
      </c>
      <c r="CH159" s="37" t="str">
        <f t="shared" si="158"/>
        <v/>
      </c>
      <c r="CI159" s="37" t="str">
        <f t="shared" si="159"/>
        <v/>
      </c>
    </row>
    <row r="160" spans="1:87" ht="12.75">
      <c r="A160" s="16"/>
      <c r="B160" s="14" t="str">
        <f>'Gene Table'!D159</f>
        <v>MIMAT0002810</v>
      </c>
      <c r="C160" s="14" t="s">
        <v>249</v>
      </c>
      <c r="D160" s="15" t="str">
        <f>IF(SUM('Test Sample Data'!D$3:D$98)&gt;10,IF(AND(ISNUMBER('Test Sample Data'!D159),'Test Sample Data'!D159&lt;$B$1,'Test Sample Data'!D159&gt;0),'Test Sample Data'!D159,$B$1),"")</f>
        <v/>
      </c>
      <c r="E160" s="15" t="str">
        <f>IF(SUM('Test Sample Data'!E$3:E$98)&gt;10,IF(AND(ISNUMBER('Test Sample Data'!E159),'Test Sample Data'!E159&lt;$B$1,'Test Sample Data'!E159&gt;0),'Test Sample Data'!E159,$B$1),"")</f>
        <v/>
      </c>
      <c r="F160" s="15" t="str">
        <f>IF(SUM('Test Sample Data'!F$3:F$98)&gt;10,IF(AND(ISNUMBER('Test Sample Data'!F159),'Test Sample Data'!F159&lt;$B$1,'Test Sample Data'!F159&gt;0),'Test Sample Data'!F159,$B$1),"")</f>
        <v/>
      </c>
      <c r="G160" s="15" t="str">
        <f>IF(SUM('Test Sample Data'!G$3:G$98)&gt;10,IF(AND(ISNUMBER('Test Sample Data'!G159),'Test Sample Data'!G159&lt;$B$1,'Test Sample Data'!G159&gt;0),'Test Sample Data'!G159,$B$1),"")</f>
        <v/>
      </c>
      <c r="H160" s="15" t="str">
        <f>IF(SUM('Test Sample Data'!H$3:H$98)&gt;10,IF(AND(ISNUMBER('Test Sample Data'!H159),'Test Sample Data'!H159&lt;$B$1,'Test Sample Data'!H159&gt;0),'Test Sample Data'!H159,$B$1),"")</f>
        <v/>
      </c>
      <c r="I160" s="15" t="str">
        <f>IF(SUM('Test Sample Data'!I$3:I$98)&gt;10,IF(AND(ISNUMBER('Test Sample Data'!I159),'Test Sample Data'!I159&lt;$B$1,'Test Sample Data'!I159&gt;0),'Test Sample Data'!I159,$B$1),"")</f>
        <v/>
      </c>
      <c r="J160" s="15" t="str">
        <f>IF(SUM('Test Sample Data'!J$3:J$98)&gt;10,IF(AND(ISNUMBER('Test Sample Data'!J159),'Test Sample Data'!J159&lt;$B$1,'Test Sample Data'!J159&gt;0),'Test Sample Data'!J159,$B$1),"")</f>
        <v/>
      </c>
      <c r="K160" s="15" t="str">
        <f>IF(SUM('Test Sample Data'!K$3:K$98)&gt;10,IF(AND(ISNUMBER('Test Sample Data'!K159),'Test Sample Data'!K159&lt;$B$1,'Test Sample Data'!K159&gt;0),'Test Sample Data'!K159,$B$1),"")</f>
        <v/>
      </c>
      <c r="L160" s="15" t="str">
        <f>IF(SUM('Test Sample Data'!L$3:L$98)&gt;10,IF(AND(ISNUMBER('Test Sample Data'!L159),'Test Sample Data'!L159&lt;$B$1,'Test Sample Data'!L159&gt;0),'Test Sample Data'!L159,$B$1),"")</f>
        <v/>
      </c>
      <c r="M160" s="15" t="str">
        <f>IF(SUM('Test Sample Data'!M$3:M$98)&gt;10,IF(AND(ISNUMBER('Test Sample Data'!M159),'Test Sample Data'!M159&lt;$B$1,'Test Sample Data'!M159&gt;0),'Test Sample Data'!M159,$B$1),"")</f>
        <v/>
      </c>
      <c r="N160" s="15" t="str">
        <f>'Gene Table'!D159</f>
        <v>MIMAT0002810</v>
      </c>
      <c r="O160" s="14" t="s">
        <v>249</v>
      </c>
      <c r="P160" s="15" t="str">
        <f>IF(SUM('Control Sample Data'!D$3:D$98)&gt;10,IF(AND(ISNUMBER('Control Sample Data'!D159),'Control Sample Data'!D159&lt;$B$1,'Control Sample Data'!D159&gt;0),'Control Sample Data'!D159,$B$1),"")</f>
        <v/>
      </c>
      <c r="Q160" s="15" t="str">
        <f>IF(SUM('Control Sample Data'!E$3:E$98)&gt;10,IF(AND(ISNUMBER('Control Sample Data'!E159),'Control Sample Data'!E159&lt;$B$1,'Control Sample Data'!E159&gt;0),'Control Sample Data'!E159,$B$1),"")</f>
        <v/>
      </c>
      <c r="R160" s="15" t="str">
        <f>IF(SUM('Control Sample Data'!F$3:F$98)&gt;10,IF(AND(ISNUMBER('Control Sample Data'!F159),'Control Sample Data'!F159&lt;$B$1,'Control Sample Data'!F159&gt;0),'Control Sample Data'!F159,$B$1),"")</f>
        <v/>
      </c>
      <c r="S160" s="15" t="str">
        <f>IF(SUM('Control Sample Data'!G$3:G$98)&gt;10,IF(AND(ISNUMBER('Control Sample Data'!G159),'Control Sample Data'!G159&lt;$B$1,'Control Sample Data'!G159&gt;0),'Control Sample Data'!G159,$B$1),"")</f>
        <v/>
      </c>
      <c r="T160" s="15" t="str">
        <f>IF(SUM('Control Sample Data'!H$3:H$98)&gt;10,IF(AND(ISNUMBER('Control Sample Data'!H159),'Control Sample Data'!H159&lt;$B$1,'Control Sample Data'!H159&gt;0),'Control Sample Data'!H159,$B$1),"")</f>
        <v/>
      </c>
      <c r="U160" s="15" t="str">
        <f>IF(SUM('Control Sample Data'!I$3:I$98)&gt;10,IF(AND(ISNUMBER('Control Sample Data'!I159),'Control Sample Data'!I159&lt;$B$1,'Control Sample Data'!I159&gt;0),'Control Sample Data'!I159,$B$1),"")</f>
        <v/>
      </c>
      <c r="V160" s="15" t="str">
        <f>IF(SUM('Control Sample Data'!J$3:J$98)&gt;10,IF(AND(ISNUMBER('Control Sample Data'!J159),'Control Sample Data'!J159&lt;$B$1,'Control Sample Data'!J159&gt;0),'Control Sample Data'!J159,$B$1),"")</f>
        <v/>
      </c>
      <c r="W160" s="15" t="str">
        <f>IF(SUM('Control Sample Data'!K$3:K$98)&gt;10,IF(AND(ISNUMBER('Control Sample Data'!K159),'Control Sample Data'!K159&lt;$B$1,'Control Sample Data'!K159&gt;0),'Control Sample Data'!K159,$B$1),"")</f>
        <v/>
      </c>
      <c r="X160" s="15" t="str">
        <f>IF(SUM('Control Sample Data'!L$3:L$98)&gt;10,IF(AND(ISNUMBER('Control Sample Data'!L159),'Control Sample Data'!L159&lt;$B$1,'Control Sample Data'!L159&gt;0),'Control Sample Data'!L159,$B$1),"")</f>
        <v/>
      </c>
      <c r="Y160" s="15" t="str">
        <f>IF(SUM('Control Sample Data'!M$3:M$98)&gt;10,IF(AND(ISNUMBER('Control Sample Data'!M159),'Control Sample Data'!M159&lt;$B$1,'Control Sample Data'!M159&gt;0),'Control Sample Data'!M159,$B$1),"")</f>
        <v/>
      </c>
      <c r="AT160" s="34" t="str">
        <f t="shared" si="130"/>
        <v/>
      </c>
      <c r="AU160" s="34" t="str">
        <f t="shared" si="131"/>
        <v/>
      </c>
      <c r="AV160" s="34" t="str">
        <f t="shared" si="132"/>
        <v/>
      </c>
      <c r="AW160" s="34" t="str">
        <f t="shared" si="133"/>
        <v/>
      </c>
      <c r="AX160" s="34" t="str">
        <f t="shared" si="134"/>
        <v/>
      </c>
      <c r="AY160" s="34" t="str">
        <f t="shared" si="135"/>
        <v/>
      </c>
      <c r="AZ160" s="34" t="str">
        <f t="shared" si="136"/>
        <v/>
      </c>
      <c r="BA160" s="34" t="str">
        <f t="shared" si="137"/>
        <v/>
      </c>
      <c r="BB160" s="34" t="str">
        <f t="shared" si="138"/>
        <v/>
      </c>
      <c r="BC160" s="34" t="str">
        <f t="shared" si="139"/>
        <v/>
      </c>
      <c r="BD160" s="34" t="str">
        <f t="shared" si="117"/>
        <v/>
      </c>
      <c r="BE160" s="34" t="str">
        <f t="shared" si="118"/>
        <v/>
      </c>
      <c r="BF160" s="34" t="str">
        <f t="shared" si="119"/>
        <v/>
      </c>
      <c r="BG160" s="34" t="str">
        <f t="shared" si="120"/>
        <v/>
      </c>
      <c r="BH160" s="34" t="str">
        <f t="shared" si="121"/>
        <v/>
      </c>
      <c r="BI160" s="34" t="str">
        <f t="shared" si="122"/>
        <v/>
      </c>
      <c r="BJ160" s="34" t="str">
        <f t="shared" si="123"/>
        <v/>
      </c>
      <c r="BK160" s="34" t="str">
        <f t="shared" si="124"/>
        <v/>
      </c>
      <c r="BL160" s="34" t="str">
        <f t="shared" si="125"/>
        <v/>
      </c>
      <c r="BM160" s="34" t="str">
        <f t="shared" si="126"/>
        <v/>
      </c>
      <c r="BN160" s="36" t="e">
        <f t="shared" si="127"/>
        <v>#DIV/0!</v>
      </c>
      <c r="BO160" s="36" t="e">
        <f t="shared" si="128"/>
        <v>#DIV/0!</v>
      </c>
      <c r="BP160" s="37" t="str">
        <f t="shared" si="140"/>
        <v/>
      </c>
      <c r="BQ160" s="37" t="str">
        <f t="shared" si="141"/>
        <v/>
      </c>
      <c r="BR160" s="37" t="str">
        <f t="shared" si="142"/>
        <v/>
      </c>
      <c r="BS160" s="37" t="str">
        <f t="shared" si="143"/>
        <v/>
      </c>
      <c r="BT160" s="37" t="str">
        <f t="shared" si="144"/>
        <v/>
      </c>
      <c r="BU160" s="37" t="str">
        <f t="shared" si="145"/>
        <v/>
      </c>
      <c r="BV160" s="37" t="str">
        <f t="shared" si="146"/>
        <v/>
      </c>
      <c r="BW160" s="37" t="str">
        <f t="shared" si="147"/>
        <v/>
      </c>
      <c r="BX160" s="37" t="str">
        <f t="shared" si="148"/>
        <v/>
      </c>
      <c r="BY160" s="37" t="str">
        <f t="shared" si="149"/>
        <v/>
      </c>
      <c r="BZ160" s="37" t="str">
        <f t="shared" si="150"/>
        <v/>
      </c>
      <c r="CA160" s="37" t="str">
        <f t="shared" si="151"/>
        <v/>
      </c>
      <c r="CB160" s="37" t="str">
        <f t="shared" si="152"/>
        <v/>
      </c>
      <c r="CC160" s="37" t="str">
        <f t="shared" si="153"/>
        <v/>
      </c>
      <c r="CD160" s="37" t="str">
        <f t="shared" si="154"/>
        <v/>
      </c>
      <c r="CE160" s="37" t="str">
        <f t="shared" si="155"/>
        <v/>
      </c>
      <c r="CF160" s="37" t="str">
        <f t="shared" si="156"/>
        <v/>
      </c>
      <c r="CG160" s="37" t="str">
        <f t="shared" si="157"/>
        <v/>
      </c>
      <c r="CH160" s="37" t="str">
        <f t="shared" si="158"/>
        <v/>
      </c>
      <c r="CI160" s="37" t="str">
        <f t="shared" si="159"/>
        <v/>
      </c>
    </row>
    <row r="161" spans="1:87" ht="12.75">
      <c r="A161" s="16"/>
      <c r="B161" s="14" t="str">
        <f>'Gene Table'!D160</f>
        <v>MIMAT0004493</v>
      </c>
      <c r="C161" s="14" t="s">
        <v>253</v>
      </c>
      <c r="D161" s="15" t="str">
        <f>IF(SUM('Test Sample Data'!D$3:D$98)&gt;10,IF(AND(ISNUMBER('Test Sample Data'!D160),'Test Sample Data'!D160&lt;$B$1,'Test Sample Data'!D160&gt;0),'Test Sample Data'!D160,$B$1),"")</f>
        <v/>
      </c>
      <c r="E161" s="15" t="str">
        <f>IF(SUM('Test Sample Data'!E$3:E$98)&gt;10,IF(AND(ISNUMBER('Test Sample Data'!E160),'Test Sample Data'!E160&lt;$B$1,'Test Sample Data'!E160&gt;0),'Test Sample Data'!E160,$B$1),"")</f>
        <v/>
      </c>
      <c r="F161" s="15" t="str">
        <f>IF(SUM('Test Sample Data'!F$3:F$98)&gt;10,IF(AND(ISNUMBER('Test Sample Data'!F160),'Test Sample Data'!F160&lt;$B$1,'Test Sample Data'!F160&gt;0),'Test Sample Data'!F160,$B$1),"")</f>
        <v/>
      </c>
      <c r="G161" s="15" t="str">
        <f>IF(SUM('Test Sample Data'!G$3:G$98)&gt;10,IF(AND(ISNUMBER('Test Sample Data'!G160),'Test Sample Data'!G160&lt;$B$1,'Test Sample Data'!G160&gt;0),'Test Sample Data'!G160,$B$1),"")</f>
        <v/>
      </c>
      <c r="H161" s="15" t="str">
        <f>IF(SUM('Test Sample Data'!H$3:H$98)&gt;10,IF(AND(ISNUMBER('Test Sample Data'!H160),'Test Sample Data'!H160&lt;$B$1,'Test Sample Data'!H160&gt;0),'Test Sample Data'!H160,$B$1),"")</f>
        <v/>
      </c>
      <c r="I161" s="15" t="str">
        <f>IF(SUM('Test Sample Data'!I$3:I$98)&gt;10,IF(AND(ISNUMBER('Test Sample Data'!I160),'Test Sample Data'!I160&lt;$B$1,'Test Sample Data'!I160&gt;0),'Test Sample Data'!I160,$B$1),"")</f>
        <v/>
      </c>
      <c r="J161" s="15" t="str">
        <f>IF(SUM('Test Sample Data'!J$3:J$98)&gt;10,IF(AND(ISNUMBER('Test Sample Data'!J160),'Test Sample Data'!J160&lt;$B$1,'Test Sample Data'!J160&gt;0),'Test Sample Data'!J160,$B$1),"")</f>
        <v/>
      </c>
      <c r="K161" s="15" t="str">
        <f>IF(SUM('Test Sample Data'!K$3:K$98)&gt;10,IF(AND(ISNUMBER('Test Sample Data'!K160),'Test Sample Data'!K160&lt;$B$1,'Test Sample Data'!K160&gt;0),'Test Sample Data'!K160,$B$1),"")</f>
        <v/>
      </c>
      <c r="L161" s="15" t="str">
        <f>IF(SUM('Test Sample Data'!L$3:L$98)&gt;10,IF(AND(ISNUMBER('Test Sample Data'!L160),'Test Sample Data'!L160&lt;$B$1,'Test Sample Data'!L160&gt;0),'Test Sample Data'!L160,$B$1),"")</f>
        <v/>
      </c>
      <c r="M161" s="15" t="str">
        <f>IF(SUM('Test Sample Data'!M$3:M$98)&gt;10,IF(AND(ISNUMBER('Test Sample Data'!M160),'Test Sample Data'!M160&lt;$B$1,'Test Sample Data'!M160&gt;0),'Test Sample Data'!M160,$B$1),"")</f>
        <v/>
      </c>
      <c r="N161" s="15" t="str">
        <f>'Gene Table'!D160</f>
        <v>MIMAT0004493</v>
      </c>
      <c r="O161" s="14" t="s">
        <v>253</v>
      </c>
      <c r="P161" s="15" t="str">
        <f>IF(SUM('Control Sample Data'!D$3:D$98)&gt;10,IF(AND(ISNUMBER('Control Sample Data'!D160),'Control Sample Data'!D160&lt;$B$1,'Control Sample Data'!D160&gt;0),'Control Sample Data'!D160,$B$1),"")</f>
        <v/>
      </c>
      <c r="Q161" s="15" t="str">
        <f>IF(SUM('Control Sample Data'!E$3:E$98)&gt;10,IF(AND(ISNUMBER('Control Sample Data'!E160),'Control Sample Data'!E160&lt;$B$1,'Control Sample Data'!E160&gt;0),'Control Sample Data'!E160,$B$1),"")</f>
        <v/>
      </c>
      <c r="R161" s="15" t="str">
        <f>IF(SUM('Control Sample Data'!F$3:F$98)&gt;10,IF(AND(ISNUMBER('Control Sample Data'!F160),'Control Sample Data'!F160&lt;$B$1,'Control Sample Data'!F160&gt;0),'Control Sample Data'!F160,$B$1),"")</f>
        <v/>
      </c>
      <c r="S161" s="15" t="str">
        <f>IF(SUM('Control Sample Data'!G$3:G$98)&gt;10,IF(AND(ISNUMBER('Control Sample Data'!G160),'Control Sample Data'!G160&lt;$B$1,'Control Sample Data'!G160&gt;0),'Control Sample Data'!G160,$B$1),"")</f>
        <v/>
      </c>
      <c r="T161" s="15" t="str">
        <f>IF(SUM('Control Sample Data'!H$3:H$98)&gt;10,IF(AND(ISNUMBER('Control Sample Data'!H160),'Control Sample Data'!H160&lt;$B$1,'Control Sample Data'!H160&gt;0),'Control Sample Data'!H160,$B$1),"")</f>
        <v/>
      </c>
      <c r="U161" s="15" t="str">
        <f>IF(SUM('Control Sample Data'!I$3:I$98)&gt;10,IF(AND(ISNUMBER('Control Sample Data'!I160),'Control Sample Data'!I160&lt;$B$1,'Control Sample Data'!I160&gt;0),'Control Sample Data'!I160,$B$1),"")</f>
        <v/>
      </c>
      <c r="V161" s="15" t="str">
        <f>IF(SUM('Control Sample Data'!J$3:J$98)&gt;10,IF(AND(ISNUMBER('Control Sample Data'!J160),'Control Sample Data'!J160&lt;$B$1,'Control Sample Data'!J160&gt;0),'Control Sample Data'!J160,$B$1),"")</f>
        <v/>
      </c>
      <c r="W161" s="15" t="str">
        <f>IF(SUM('Control Sample Data'!K$3:K$98)&gt;10,IF(AND(ISNUMBER('Control Sample Data'!K160),'Control Sample Data'!K160&lt;$B$1,'Control Sample Data'!K160&gt;0),'Control Sample Data'!K160,$B$1),"")</f>
        <v/>
      </c>
      <c r="X161" s="15" t="str">
        <f>IF(SUM('Control Sample Data'!L$3:L$98)&gt;10,IF(AND(ISNUMBER('Control Sample Data'!L160),'Control Sample Data'!L160&lt;$B$1,'Control Sample Data'!L160&gt;0),'Control Sample Data'!L160,$B$1),"")</f>
        <v/>
      </c>
      <c r="Y161" s="15" t="str">
        <f>IF(SUM('Control Sample Data'!M$3:M$98)&gt;10,IF(AND(ISNUMBER('Control Sample Data'!M160),'Control Sample Data'!M160&lt;$B$1,'Control Sample Data'!M160&gt;0),'Control Sample Data'!M160,$B$1),"")</f>
        <v/>
      </c>
      <c r="AT161" s="34" t="str">
        <f t="shared" si="130"/>
        <v/>
      </c>
      <c r="AU161" s="34" t="str">
        <f t="shared" si="131"/>
        <v/>
      </c>
      <c r="AV161" s="34" t="str">
        <f t="shared" si="132"/>
        <v/>
      </c>
      <c r="AW161" s="34" t="str">
        <f t="shared" si="133"/>
        <v/>
      </c>
      <c r="AX161" s="34" t="str">
        <f t="shared" si="134"/>
        <v/>
      </c>
      <c r="AY161" s="34" t="str">
        <f t="shared" si="135"/>
        <v/>
      </c>
      <c r="AZ161" s="34" t="str">
        <f t="shared" si="136"/>
        <v/>
      </c>
      <c r="BA161" s="34" t="str">
        <f t="shared" si="137"/>
        <v/>
      </c>
      <c r="BB161" s="34" t="str">
        <f t="shared" si="138"/>
        <v/>
      </c>
      <c r="BC161" s="34" t="str">
        <f t="shared" si="139"/>
        <v/>
      </c>
      <c r="BD161" s="34" t="str">
        <f t="shared" si="117"/>
        <v/>
      </c>
      <c r="BE161" s="34" t="str">
        <f t="shared" si="118"/>
        <v/>
      </c>
      <c r="BF161" s="34" t="str">
        <f t="shared" si="119"/>
        <v/>
      </c>
      <c r="BG161" s="34" t="str">
        <f t="shared" si="120"/>
        <v/>
      </c>
      <c r="BH161" s="34" t="str">
        <f t="shared" si="121"/>
        <v/>
      </c>
      <c r="BI161" s="34" t="str">
        <f t="shared" si="122"/>
        <v/>
      </c>
      <c r="BJ161" s="34" t="str">
        <f t="shared" si="123"/>
        <v/>
      </c>
      <c r="BK161" s="34" t="str">
        <f t="shared" si="124"/>
        <v/>
      </c>
      <c r="BL161" s="34" t="str">
        <f t="shared" si="125"/>
        <v/>
      </c>
      <c r="BM161" s="34" t="str">
        <f t="shared" si="126"/>
        <v/>
      </c>
      <c r="BN161" s="36" t="e">
        <f t="shared" si="127"/>
        <v>#DIV/0!</v>
      </c>
      <c r="BO161" s="36" t="e">
        <f t="shared" si="128"/>
        <v>#DIV/0!</v>
      </c>
      <c r="BP161" s="37" t="str">
        <f t="shared" si="140"/>
        <v/>
      </c>
      <c r="BQ161" s="37" t="str">
        <f t="shared" si="141"/>
        <v/>
      </c>
      <c r="BR161" s="37" t="str">
        <f t="shared" si="142"/>
        <v/>
      </c>
      <c r="BS161" s="37" t="str">
        <f t="shared" si="143"/>
        <v/>
      </c>
      <c r="BT161" s="37" t="str">
        <f t="shared" si="144"/>
        <v/>
      </c>
      <c r="BU161" s="37" t="str">
        <f t="shared" si="145"/>
        <v/>
      </c>
      <c r="BV161" s="37" t="str">
        <f t="shared" si="146"/>
        <v/>
      </c>
      <c r="BW161" s="37" t="str">
        <f t="shared" si="147"/>
        <v/>
      </c>
      <c r="BX161" s="37" t="str">
        <f t="shared" si="148"/>
        <v/>
      </c>
      <c r="BY161" s="37" t="str">
        <f t="shared" si="149"/>
        <v/>
      </c>
      <c r="BZ161" s="37" t="str">
        <f t="shared" si="150"/>
        <v/>
      </c>
      <c r="CA161" s="37" t="str">
        <f t="shared" si="151"/>
        <v/>
      </c>
      <c r="CB161" s="37" t="str">
        <f t="shared" si="152"/>
        <v/>
      </c>
      <c r="CC161" s="37" t="str">
        <f t="shared" si="153"/>
        <v/>
      </c>
      <c r="CD161" s="37" t="str">
        <f t="shared" si="154"/>
        <v/>
      </c>
      <c r="CE161" s="37" t="str">
        <f t="shared" si="155"/>
        <v/>
      </c>
      <c r="CF161" s="37" t="str">
        <f t="shared" si="156"/>
        <v/>
      </c>
      <c r="CG161" s="37" t="str">
        <f t="shared" si="157"/>
        <v/>
      </c>
      <c r="CH161" s="37" t="str">
        <f t="shared" si="158"/>
        <v/>
      </c>
      <c r="CI161" s="37" t="str">
        <f t="shared" si="159"/>
        <v/>
      </c>
    </row>
    <row r="162" spans="1:87" ht="12.75">
      <c r="A162" s="16"/>
      <c r="B162" s="14" t="str">
        <f>'Gene Table'!D161</f>
        <v>MIMAT0004495</v>
      </c>
      <c r="C162" s="14" t="s">
        <v>257</v>
      </c>
      <c r="D162" s="15" t="str">
        <f>IF(SUM('Test Sample Data'!D$3:D$98)&gt;10,IF(AND(ISNUMBER('Test Sample Data'!D161),'Test Sample Data'!D161&lt;$B$1,'Test Sample Data'!D161&gt;0),'Test Sample Data'!D161,$B$1),"")</f>
        <v/>
      </c>
      <c r="E162" s="15" t="str">
        <f>IF(SUM('Test Sample Data'!E$3:E$98)&gt;10,IF(AND(ISNUMBER('Test Sample Data'!E161),'Test Sample Data'!E161&lt;$B$1,'Test Sample Data'!E161&gt;0),'Test Sample Data'!E161,$B$1),"")</f>
        <v/>
      </c>
      <c r="F162" s="15" t="str">
        <f>IF(SUM('Test Sample Data'!F$3:F$98)&gt;10,IF(AND(ISNUMBER('Test Sample Data'!F161),'Test Sample Data'!F161&lt;$B$1,'Test Sample Data'!F161&gt;0),'Test Sample Data'!F161,$B$1),"")</f>
        <v/>
      </c>
      <c r="G162" s="15" t="str">
        <f>IF(SUM('Test Sample Data'!G$3:G$98)&gt;10,IF(AND(ISNUMBER('Test Sample Data'!G161),'Test Sample Data'!G161&lt;$B$1,'Test Sample Data'!G161&gt;0),'Test Sample Data'!G161,$B$1),"")</f>
        <v/>
      </c>
      <c r="H162" s="15" t="str">
        <f>IF(SUM('Test Sample Data'!H$3:H$98)&gt;10,IF(AND(ISNUMBER('Test Sample Data'!H161),'Test Sample Data'!H161&lt;$B$1,'Test Sample Data'!H161&gt;0),'Test Sample Data'!H161,$B$1),"")</f>
        <v/>
      </c>
      <c r="I162" s="15" t="str">
        <f>IF(SUM('Test Sample Data'!I$3:I$98)&gt;10,IF(AND(ISNUMBER('Test Sample Data'!I161),'Test Sample Data'!I161&lt;$B$1,'Test Sample Data'!I161&gt;0),'Test Sample Data'!I161,$B$1),"")</f>
        <v/>
      </c>
      <c r="J162" s="15" t="str">
        <f>IF(SUM('Test Sample Data'!J$3:J$98)&gt;10,IF(AND(ISNUMBER('Test Sample Data'!J161),'Test Sample Data'!J161&lt;$B$1,'Test Sample Data'!J161&gt;0),'Test Sample Data'!J161,$B$1),"")</f>
        <v/>
      </c>
      <c r="K162" s="15" t="str">
        <f>IF(SUM('Test Sample Data'!K$3:K$98)&gt;10,IF(AND(ISNUMBER('Test Sample Data'!K161),'Test Sample Data'!K161&lt;$B$1,'Test Sample Data'!K161&gt;0),'Test Sample Data'!K161,$B$1),"")</f>
        <v/>
      </c>
      <c r="L162" s="15" t="str">
        <f>IF(SUM('Test Sample Data'!L$3:L$98)&gt;10,IF(AND(ISNUMBER('Test Sample Data'!L161),'Test Sample Data'!L161&lt;$B$1,'Test Sample Data'!L161&gt;0),'Test Sample Data'!L161,$B$1),"")</f>
        <v/>
      </c>
      <c r="M162" s="15" t="str">
        <f>IF(SUM('Test Sample Data'!M$3:M$98)&gt;10,IF(AND(ISNUMBER('Test Sample Data'!M161),'Test Sample Data'!M161&lt;$B$1,'Test Sample Data'!M161&gt;0),'Test Sample Data'!M161,$B$1),"")</f>
        <v/>
      </c>
      <c r="N162" s="15" t="str">
        <f>'Gene Table'!D161</f>
        <v>MIMAT0004495</v>
      </c>
      <c r="O162" s="14" t="s">
        <v>257</v>
      </c>
      <c r="P162" s="15" t="str">
        <f>IF(SUM('Control Sample Data'!D$3:D$98)&gt;10,IF(AND(ISNUMBER('Control Sample Data'!D161),'Control Sample Data'!D161&lt;$B$1,'Control Sample Data'!D161&gt;0),'Control Sample Data'!D161,$B$1),"")</f>
        <v/>
      </c>
      <c r="Q162" s="15" t="str">
        <f>IF(SUM('Control Sample Data'!E$3:E$98)&gt;10,IF(AND(ISNUMBER('Control Sample Data'!E161),'Control Sample Data'!E161&lt;$B$1,'Control Sample Data'!E161&gt;0),'Control Sample Data'!E161,$B$1),"")</f>
        <v/>
      </c>
      <c r="R162" s="15" t="str">
        <f>IF(SUM('Control Sample Data'!F$3:F$98)&gt;10,IF(AND(ISNUMBER('Control Sample Data'!F161),'Control Sample Data'!F161&lt;$B$1,'Control Sample Data'!F161&gt;0),'Control Sample Data'!F161,$B$1),"")</f>
        <v/>
      </c>
      <c r="S162" s="15" t="str">
        <f>IF(SUM('Control Sample Data'!G$3:G$98)&gt;10,IF(AND(ISNUMBER('Control Sample Data'!G161),'Control Sample Data'!G161&lt;$B$1,'Control Sample Data'!G161&gt;0),'Control Sample Data'!G161,$B$1),"")</f>
        <v/>
      </c>
      <c r="T162" s="15" t="str">
        <f>IF(SUM('Control Sample Data'!H$3:H$98)&gt;10,IF(AND(ISNUMBER('Control Sample Data'!H161),'Control Sample Data'!H161&lt;$B$1,'Control Sample Data'!H161&gt;0),'Control Sample Data'!H161,$B$1),"")</f>
        <v/>
      </c>
      <c r="U162" s="15" t="str">
        <f>IF(SUM('Control Sample Data'!I$3:I$98)&gt;10,IF(AND(ISNUMBER('Control Sample Data'!I161),'Control Sample Data'!I161&lt;$B$1,'Control Sample Data'!I161&gt;0),'Control Sample Data'!I161,$B$1),"")</f>
        <v/>
      </c>
      <c r="V162" s="15" t="str">
        <f>IF(SUM('Control Sample Data'!J$3:J$98)&gt;10,IF(AND(ISNUMBER('Control Sample Data'!J161),'Control Sample Data'!J161&lt;$B$1,'Control Sample Data'!J161&gt;0),'Control Sample Data'!J161,$B$1),"")</f>
        <v/>
      </c>
      <c r="W162" s="15" t="str">
        <f>IF(SUM('Control Sample Data'!K$3:K$98)&gt;10,IF(AND(ISNUMBER('Control Sample Data'!K161),'Control Sample Data'!K161&lt;$B$1,'Control Sample Data'!K161&gt;0),'Control Sample Data'!K161,$B$1),"")</f>
        <v/>
      </c>
      <c r="X162" s="15" t="str">
        <f>IF(SUM('Control Sample Data'!L$3:L$98)&gt;10,IF(AND(ISNUMBER('Control Sample Data'!L161),'Control Sample Data'!L161&lt;$B$1,'Control Sample Data'!L161&gt;0),'Control Sample Data'!L161,$B$1),"")</f>
        <v/>
      </c>
      <c r="Y162" s="15" t="str">
        <f>IF(SUM('Control Sample Data'!M$3:M$98)&gt;10,IF(AND(ISNUMBER('Control Sample Data'!M161),'Control Sample Data'!M161&lt;$B$1,'Control Sample Data'!M161&gt;0),'Control Sample Data'!M161,$B$1),"")</f>
        <v/>
      </c>
      <c r="AT162" s="34" t="str">
        <f t="shared" si="130"/>
        <v/>
      </c>
      <c r="AU162" s="34" t="str">
        <f t="shared" si="131"/>
        <v/>
      </c>
      <c r="AV162" s="34" t="str">
        <f t="shared" si="132"/>
        <v/>
      </c>
      <c r="AW162" s="34" t="str">
        <f t="shared" si="133"/>
        <v/>
      </c>
      <c r="AX162" s="34" t="str">
        <f t="shared" si="134"/>
        <v/>
      </c>
      <c r="AY162" s="34" t="str">
        <f t="shared" si="135"/>
        <v/>
      </c>
      <c r="AZ162" s="34" t="str">
        <f t="shared" si="136"/>
        <v/>
      </c>
      <c r="BA162" s="34" t="str">
        <f t="shared" si="137"/>
        <v/>
      </c>
      <c r="BB162" s="34" t="str">
        <f t="shared" si="138"/>
        <v/>
      </c>
      <c r="BC162" s="34" t="str">
        <f t="shared" si="139"/>
        <v/>
      </c>
      <c r="BD162" s="34" t="str">
        <f t="shared" si="117"/>
        <v/>
      </c>
      <c r="BE162" s="34" t="str">
        <f t="shared" si="118"/>
        <v/>
      </c>
      <c r="BF162" s="34" t="str">
        <f t="shared" si="119"/>
        <v/>
      </c>
      <c r="BG162" s="34" t="str">
        <f t="shared" si="120"/>
        <v/>
      </c>
      <c r="BH162" s="34" t="str">
        <f t="shared" si="121"/>
        <v/>
      </c>
      <c r="BI162" s="34" t="str">
        <f t="shared" si="122"/>
        <v/>
      </c>
      <c r="BJ162" s="34" t="str">
        <f t="shared" si="123"/>
        <v/>
      </c>
      <c r="BK162" s="34" t="str">
        <f t="shared" si="124"/>
        <v/>
      </c>
      <c r="BL162" s="34" t="str">
        <f t="shared" si="125"/>
        <v/>
      </c>
      <c r="BM162" s="34" t="str">
        <f t="shared" si="126"/>
        <v/>
      </c>
      <c r="BN162" s="36" t="e">
        <f t="shared" si="127"/>
        <v>#DIV/0!</v>
      </c>
      <c r="BO162" s="36" t="e">
        <f t="shared" si="128"/>
        <v>#DIV/0!</v>
      </c>
      <c r="BP162" s="37" t="str">
        <f t="shared" si="140"/>
        <v/>
      </c>
      <c r="BQ162" s="37" t="str">
        <f t="shared" si="141"/>
        <v/>
      </c>
      <c r="BR162" s="37" t="str">
        <f t="shared" si="142"/>
        <v/>
      </c>
      <c r="BS162" s="37" t="str">
        <f t="shared" si="143"/>
        <v/>
      </c>
      <c r="BT162" s="37" t="str">
        <f t="shared" si="144"/>
        <v/>
      </c>
      <c r="BU162" s="37" t="str">
        <f t="shared" si="145"/>
        <v/>
      </c>
      <c r="BV162" s="37" t="str">
        <f t="shared" si="146"/>
        <v/>
      </c>
      <c r="BW162" s="37" t="str">
        <f t="shared" si="147"/>
        <v/>
      </c>
      <c r="BX162" s="37" t="str">
        <f t="shared" si="148"/>
        <v/>
      </c>
      <c r="BY162" s="37" t="str">
        <f t="shared" si="149"/>
        <v/>
      </c>
      <c r="BZ162" s="37" t="str">
        <f t="shared" si="150"/>
        <v/>
      </c>
      <c r="CA162" s="37" t="str">
        <f t="shared" si="151"/>
        <v/>
      </c>
      <c r="CB162" s="37" t="str">
        <f t="shared" si="152"/>
        <v/>
      </c>
      <c r="CC162" s="37" t="str">
        <f t="shared" si="153"/>
        <v/>
      </c>
      <c r="CD162" s="37" t="str">
        <f t="shared" si="154"/>
        <v/>
      </c>
      <c r="CE162" s="37" t="str">
        <f t="shared" si="155"/>
        <v/>
      </c>
      <c r="CF162" s="37" t="str">
        <f t="shared" si="156"/>
        <v/>
      </c>
      <c r="CG162" s="37" t="str">
        <f t="shared" si="157"/>
        <v/>
      </c>
      <c r="CH162" s="37" t="str">
        <f t="shared" si="158"/>
        <v/>
      </c>
      <c r="CI162" s="37" t="str">
        <f t="shared" si="159"/>
        <v/>
      </c>
    </row>
    <row r="163" spans="1:87" ht="12.75">
      <c r="A163" s="16"/>
      <c r="B163" s="14" t="str">
        <f>'Gene Table'!D162</f>
        <v>MIMAT0004515</v>
      </c>
      <c r="C163" s="14" t="s">
        <v>261</v>
      </c>
      <c r="D163" s="15" t="str">
        <f>IF(SUM('Test Sample Data'!D$3:D$98)&gt;10,IF(AND(ISNUMBER('Test Sample Data'!D162),'Test Sample Data'!D162&lt;$B$1,'Test Sample Data'!D162&gt;0),'Test Sample Data'!D162,$B$1),"")</f>
        <v/>
      </c>
      <c r="E163" s="15" t="str">
        <f>IF(SUM('Test Sample Data'!E$3:E$98)&gt;10,IF(AND(ISNUMBER('Test Sample Data'!E162),'Test Sample Data'!E162&lt;$B$1,'Test Sample Data'!E162&gt;0),'Test Sample Data'!E162,$B$1),"")</f>
        <v/>
      </c>
      <c r="F163" s="15" t="str">
        <f>IF(SUM('Test Sample Data'!F$3:F$98)&gt;10,IF(AND(ISNUMBER('Test Sample Data'!F162),'Test Sample Data'!F162&lt;$B$1,'Test Sample Data'!F162&gt;0),'Test Sample Data'!F162,$B$1),"")</f>
        <v/>
      </c>
      <c r="G163" s="15" t="str">
        <f>IF(SUM('Test Sample Data'!G$3:G$98)&gt;10,IF(AND(ISNUMBER('Test Sample Data'!G162),'Test Sample Data'!G162&lt;$B$1,'Test Sample Data'!G162&gt;0),'Test Sample Data'!G162,$B$1),"")</f>
        <v/>
      </c>
      <c r="H163" s="15" t="str">
        <f>IF(SUM('Test Sample Data'!H$3:H$98)&gt;10,IF(AND(ISNUMBER('Test Sample Data'!H162),'Test Sample Data'!H162&lt;$B$1,'Test Sample Data'!H162&gt;0),'Test Sample Data'!H162,$B$1),"")</f>
        <v/>
      </c>
      <c r="I163" s="15" t="str">
        <f>IF(SUM('Test Sample Data'!I$3:I$98)&gt;10,IF(AND(ISNUMBER('Test Sample Data'!I162),'Test Sample Data'!I162&lt;$B$1,'Test Sample Data'!I162&gt;0),'Test Sample Data'!I162,$B$1),"")</f>
        <v/>
      </c>
      <c r="J163" s="15" t="str">
        <f>IF(SUM('Test Sample Data'!J$3:J$98)&gt;10,IF(AND(ISNUMBER('Test Sample Data'!J162),'Test Sample Data'!J162&lt;$B$1,'Test Sample Data'!J162&gt;0),'Test Sample Data'!J162,$B$1),"")</f>
        <v/>
      </c>
      <c r="K163" s="15" t="str">
        <f>IF(SUM('Test Sample Data'!K$3:K$98)&gt;10,IF(AND(ISNUMBER('Test Sample Data'!K162),'Test Sample Data'!K162&lt;$B$1,'Test Sample Data'!K162&gt;0),'Test Sample Data'!K162,$B$1),"")</f>
        <v/>
      </c>
      <c r="L163" s="15" t="str">
        <f>IF(SUM('Test Sample Data'!L$3:L$98)&gt;10,IF(AND(ISNUMBER('Test Sample Data'!L162),'Test Sample Data'!L162&lt;$B$1,'Test Sample Data'!L162&gt;0),'Test Sample Data'!L162,$B$1),"")</f>
        <v/>
      </c>
      <c r="M163" s="15" t="str">
        <f>IF(SUM('Test Sample Data'!M$3:M$98)&gt;10,IF(AND(ISNUMBER('Test Sample Data'!M162),'Test Sample Data'!M162&lt;$B$1,'Test Sample Data'!M162&gt;0),'Test Sample Data'!M162,$B$1),"")</f>
        <v/>
      </c>
      <c r="N163" s="15" t="str">
        <f>'Gene Table'!D162</f>
        <v>MIMAT0004515</v>
      </c>
      <c r="O163" s="14" t="s">
        <v>261</v>
      </c>
      <c r="P163" s="15" t="str">
        <f>IF(SUM('Control Sample Data'!D$3:D$98)&gt;10,IF(AND(ISNUMBER('Control Sample Data'!D162),'Control Sample Data'!D162&lt;$B$1,'Control Sample Data'!D162&gt;0),'Control Sample Data'!D162,$B$1),"")</f>
        <v/>
      </c>
      <c r="Q163" s="15" t="str">
        <f>IF(SUM('Control Sample Data'!E$3:E$98)&gt;10,IF(AND(ISNUMBER('Control Sample Data'!E162),'Control Sample Data'!E162&lt;$B$1,'Control Sample Data'!E162&gt;0),'Control Sample Data'!E162,$B$1),"")</f>
        <v/>
      </c>
      <c r="R163" s="15" t="str">
        <f>IF(SUM('Control Sample Data'!F$3:F$98)&gt;10,IF(AND(ISNUMBER('Control Sample Data'!F162),'Control Sample Data'!F162&lt;$B$1,'Control Sample Data'!F162&gt;0),'Control Sample Data'!F162,$B$1),"")</f>
        <v/>
      </c>
      <c r="S163" s="15" t="str">
        <f>IF(SUM('Control Sample Data'!G$3:G$98)&gt;10,IF(AND(ISNUMBER('Control Sample Data'!G162),'Control Sample Data'!G162&lt;$B$1,'Control Sample Data'!G162&gt;0),'Control Sample Data'!G162,$B$1),"")</f>
        <v/>
      </c>
      <c r="T163" s="15" t="str">
        <f>IF(SUM('Control Sample Data'!H$3:H$98)&gt;10,IF(AND(ISNUMBER('Control Sample Data'!H162),'Control Sample Data'!H162&lt;$B$1,'Control Sample Data'!H162&gt;0),'Control Sample Data'!H162,$B$1),"")</f>
        <v/>
      </c>
      <c r="U163" s="15" t="str">
        <f>IF(SUM('Control Sample Data'!I$3:I$98)&gt;10,IF(AND(ISNUMBER('Control Sample Data'!I162),'Control Sample Data'!I162&lt;$B$1,'Control Sample Data'!I162&gt;0),'Control Sample Data'!I162,$B$1),"")</f>
        <v/>
      </c>
      <c r="V163" s="15" t="str">
        <f>IF(SUM('Control Sample Data'!J$3:J$98)&gt;10,IF(AND(ISNUMBER('Control Sample Data'!J162),'Control Sample Data'!J162&lt;$B$1,'Control Sample Data'!J162&gt;0),'Control Sample Data'!J162,$B$1),"")</f>
        <v/>
      </c>
      <c r="W163" s="15" t="str">
        <f>IF(SUM('Control Sample Data'!K$3:K$98)&gt;10,IF(AND(ISNUMBER('Control Sample Data'!K162),'Control Sample Data'!K162&lt;$B$1,'Control Sample Data'!K162&gt;0),'Control Sample Data'!K162,$B$1),"")</f>
        <v/>
      </c>
      <c r="X163" s="15" t="str">
        <f>IF(SUM('Control Sample Data'!L$3:L$98)&gt;10,IF(AND(ISNUMBER('Control Sample Data'!L162),'Control Sample Data'!L162&lt;$B$1,'Control Sample Data'!L162&gt;0),'Control Sample Data'!L162,$B$1),"")</f>
        <v/>
      </c>
      <c r="Y163" s="15" t="str">
        <f>IF(SUM('Control Sample Data'!M$3:M$98)&gt;10,IF(AND(ISNUMBER('Control Sample Data'!M162),'Control Sample Data'!M162&lt;$B$1,'Control Sample Data'!M162&gt;0),'Control Sample Data'!M162,$B$1),"")</f>
        <v/>
      </c>
      <c r="AT163" s="34" t="str">
        <f t="shared" si="130"/>
        <v/>
      </c>
      <c r="AU163" s="34" t="str">
        <f t="shared" si="131"/>
        <v/>
      </c>
      <c r="AV163" s="34" t="str">
        <f t="shared" si="132"/>
        <v/>
      </c>
      <c r="AW163" s="34" t="str">
        <f t="shared" si="133"/>
        <v/>
      </c>
      <c r="AX163" s="34" t="str">
        <f t="shared" si="134"/>
        <v/>
      </c>
      <c r="AY163" s="34" t="str">
        <f t="shared" si="135"/>
        <v/>
      </c>
      <c r="AZ163" s="34" t="str">
        <f t="shared" si="136"/>
        <v/>
      </c>
      <c r="BA163" s="34" t="str">
        <f t="shared" si="137"/>
        <v/>
      </c>
      <c r="BB163" s="34" t="str">
        <f t="shared" si="138"/>
        <v/>
      </c>
      <c r="BC163" s="34" t="str">
        <f t="shared" si="139"/>
        <v/>
      </c>
      <c r="BD163" s="34" t="str">
        <f t="shared" si="117"/>
        <v/>
      </c>
      <c r="BE163" s="34" t="str">
        <f t="shared" si="118"/>
        <v/>
      </c>
      <c r="BF163" s="34" t="str">
        <f t="shared" si="119"/>
        <v/>
      </c>
      <c r="BG163" s="34" t="str">
        <f t="shared" si="120"/>
        <v/>
      </c>
      <c r="BH163" s="34" t="str">
        <f t="shared" si="121"/>
        <v/>
      </c>
      <c r="BI163" s="34" t="str">
        <f t="shared" si="122"/>
        <v/>
      </c>
      <c r="BJ163" s="34" t="str">
        <f t="shared" si="123"/>
        <v/>
      </c>
      <c r="BK163" s="34" t="str">
        <f t="shared" si="124"/>
        <v/>
      </c>
      <c r="BL163" s="34" t="str">
        <f t="shared" si="125"/>
        <v/>
      </c>
      <c r="BM163" s="34" t="str">
        <f t="shared" si="126"/>
        <v/>
      </c>
      <c r="BN163" s="36" t="e">
        <f t="shared" si="127"/>
        <v>#DIV/0!</v>
      </c>
      <c r="BO163" s="36" t="e">
        <f t="shared" si="128"/>
        <v>#DIV/0!</v>
      </c>
      <c r="BP163" s="37" t="str">
        <f t="shared" si="140"/>
        <v/>
      </c>
      <c r="BQ163" s="37" t="str">
        <f t="shared" si="141"/>
        <v/>
      </c>
      <c r="BR163" s="37" t="str">
        <f t="shared" si="142"/>
        <v/>
      </c>
      <c r="BS163" s="37" t="str">
        <f t="shared" si="143"/>
        <v/>
      </c>
      <c r="BT163" s="37" t="str">
        <f t="shared" si="144"/>
        <v/>
      </c>
      <c r="BU163" s="37" t="str">
        <f t="shared" si="145"/>
        <v/>
      </c>
      <c r="BV163" s="37" t="str">
        <f t="shared" si="146"/>
        <v/>
      </c>
      <c r="BW163" s="37" t="str">
        <f t="shared" si="147"/>
        <v/>
      </c>
      <c r="BX163" s="37" t="str">
        <f t="shared" si="148"/>
        <v/>
      </c>
      <c r="BY163" s="37" t="str">
        <f t="shared" si="149"/>
        <v/>
      </c>
      <c r="BZ163" s="37" t="str">
        <f t="shared" si="150"/>
        <v/>
      </c>
      <c r="CA163" s="37" t="str">
        <f t="shared" si="151"/>
        <v/>
      </c>
      <c r="CB163" s="37" t="str">
        <f t="shared" si="152"/>
        <v/>
      </c>
      <c r="CC163" s="37" t="str">
        <f t="shared" si="153"/>
        <v/>
      </c>
      <c r="CD163" s="37" t="str">
        <f t="shared" si="154"/>
        <v/>
      </c>
      <c r="CE163" s="37" t="str">
        <f t="shared" si="155"/>
        <v/>
      </c>
      <c r="CF163" s="37" t="str">
        <f t="shared" si="156"/>
        <v/>
      </c>
      <c r="CG163" s="37" t="str">
        <f t="shared" si="157"/>
        <v/>
      </c>
      <c r="CH163" s="37" t="str">
        <f t="shared" si="158"/>
        <v/>
      </c>
      <c r="CI163" s="37" t="str">
        <f t="shared" si="159"/>
        <v/>
      </c>
    </row>
    <row r="164" spans="1:87" ht="12.75">
      <c r="A164" s="16"/>
      <c r="B164" s="14" t="str">
        <f>'Gene Table'!D163</f>
        <v>MIMAT0004673</v>
      </c>
      <c r="C164" s="14" t="s">
        <v>265</v>
      </c>
      <c r="D164" s="15" t="str">
        <f>IF(SUM('Test Sample Data'!D$3:D$98)&gt;10,IF(AND(ISNUMBER('Test Sample Data'!D163),'Test Sample Data'!D163&lt;$B$1,'Test Sample Data'!D163&gt;0),'Test Sample Data'!D163,$B$1),"")</f>
        <v/>
      </c>
      <c r="E164" s="15" t="str">
        <f>IF(SUM('Test Sample Data'!E$3:E$98)&gt;10,IF(AND(ISNUMBER('Test Sample Data'!E163),'Test Sample Data'!E163&lt;$B$1,'Test Sample Data'!E163&gt;0),'Test Sample Data'!E163,$B$1),"")</f>
        <v/>
      </c>
      <c r="F164" s="15" t="str">
        <f>IF(SUM('Test Sample Data'!F$3:F$98)&gt;10,IF(AND(ISNUMBER('Test Sample Data'!F163),'Test Sample Data'!F163&lt;$B$1,'Test Sample Data'!F163&gt;0),'Test Sample Data'!F163,$B$1),"")</f>
        <v/>
      </c>
      <c r="G164" s="15" t="str">
        <f>IF(SUM('Test Sample Data'!G$3:G$98)&gt;10,IF(AND(ISNUMBER('Test Sample Data'!G163),'Test Sample Data'!G163&lt;$B$1,'Test Sample Data'!G163&gt;0),'Test Sample Data'!G163,$B$1),"")</f>
        <v/>
      </c>
      <c r="H164" s="15" t="str">
        <f>IF(SUM('Test Sample Data'!H$3:H$98)&gt;10,IF(AND(ISNUMBER('Test Sample Data'!H163),'Test Sample Data'!H163&lt;$B$1,'Test Sample Data'!H163&gt;0),'Test Sample Data'!H163,$B$1),"")</f>
        <v/>
      </c>
      <c r="I164" s="15" t="str">
        <f>IF(SUM('Test Sample Data'!I$3:I$98)&gt;10,IF(AND(ISNUMBER('Test Sample Data'!I163),'Test Sample Data'!I163&lt;$B$1,'Test Sample Data'!I163&gt;0),'Test Sample Data'!I163,$B$1),"")</f>
        <v/>
      </c>
      <c r="J164" s="15" t="str">
        <f>IF(SUM('Test Sample Data'!J$3:J$98)&gt;10,IF(AND(ISNUMBER('Test Sample Data'!J163),'Test Sample Data'!J163&lt;$B$1,'Test Sample Data'!J163&gt;0),'Test Sample Data'!J163,$B$1),"")</f>
        <v/>
      </c>
      <c r="K164" s="15" t="str">
        <f>IF(SUM('Test Sample Data'!K$3:K$98)&gt;10,IF(AND(ISNUMBER('Test Sample Data'!K163),'Test Sample Data'!K163&lt;$B$1,'Test Sample Data'!K163&gt;0),'Test Sample Data'!K163,$B$1),"")</f>
        <v/>
      </c>
      <c r="L164" s="15" t="str">
        <f>IF(SUM('Test Sample Data'!L$3:L$98)&gt;10,IF(AND(ISNUMBER('Test Sample Data'!L163),'Test Sample Data'!L163&lt;$B$1,'Test Sample Data'!L163&gt;0),'Test Sample Data'!L163,$B$1),"")</f>
        <v/>
      </c>
      <c r="M164" s="15" t="str">
        <f>IF(SUM('Test Sample Data'!M$3:M$98)&gt;10,IF(AND(ISNUMBER('Test Sample Data'!M163),'Test Sample Data'!M163&lt;$B$1,'Test Sample Data'!M163&gt;0),'Test Sample Data'!M163,$B$1),"")</f>
        <v/>
      </c>
      <c r="N164" s="15" t="str">
        <f>'Gene Table'!D163</f>
        <v>MIMAT0004673</v>
      </c>
      <c r="O164" s="14" t="s">
        <v>265</v>
      </c>
      <c r="P164" s="15" t="str">
        <f>IF(SUM('Control Sample Data'!D$3:D$98)&gt;10,IF(AND(ISNUMBER('Control Sample Data'!D163),'Control Sample Data'!D163&lt;$B$1,'Control Sample Data'!D163&gt;0),'Control Sample Data'!D163,$B$1),"")</f>
        <v/>
      </c>
      <c r="Q164" s="15" t="str">
        <f>IF(SUM('Control Sample Data'!E$3:E$98)&gt;10,IF(AND(ISNUMBER('Control Sample Data'!E163),'Control Sample Data'!E163&lt;$B$1,'Control Sample Data'!E163&gt;0),'Control Sample Data'!E163,$B$1),"")</f>
        <v/>
      </c>
      <c r="R164" s="15" t="str">
        <f>IF(SUM('Control Sample Data'!F$3:F$98)&gt;10,IF(AND(ISNUMBER('Control Sample Data'!F163),'Control Sample Data'!F163&lt;$B$1,'Control Sample Data'!F163&gt;0),'Control Sample Data'!F163,$B$1),"")</f>
        <v/>
      </c>
      <c r="S164" s="15" t="str">
        <f>IF(SUM('Control Sample Data'!G$3:G$98)&gt;10,IF(AND(ISNUMBER('Control Sample Data'!G163),'Control Sample Data'!G163&lt;$B$1,'Control Sample Data'!G163&gt;0),'Control Sample Data'!G163,$B$1),"")</f>
        <v/>
      </c>
      <c r="T164" s="15" t="str">
        <f>IF(SUM('Control Sample Data'!H$3:H$98)&gt;10,IF(AND(ISNUMBER('Control Sample Data'!H163),'Control Sample Data'!H163&lt;$B$1,'Control Sample Data'!H163&gt;0),'Control Sample Data'!H163,$B$1),"")</f>
        <v/>
      </c>
      <c r="U164" s="15" t="str">
        <f>IF(SUM('Control Sample Data'!I$3:I$98)&gt;10,IF(AND(ISNUMBER('Control Sample Data'!I163),'Control Sample Data'!I163&lt;$B$1,'Control Sample Data'!I163&gt;0),'Control Sample Data'!I163,$B$1),"")</f>
        <v/>
      </c>
      <c r="V164" s="15" t="str">
        <f>IF(SUM('Control Sample Data'!J$3:J$98)&gt;10,IF(AND(ISNUMBER('Control Sample Data'!J163),'Control Sample Data'!J163&lt;$B$1,'Control Sample Data'!J163&gt;0),'Control Sample Data'!J163,$B$1),"")</f>
        <v/>
      </c>
      <c r="W164" s="15" t="str">
        <f>IF(SUM('Control Sample Data'!K$3:K$98)&gt;10,IF(AND(ISNUMBER('Control Sample Data'!K163),'Control Sample Data'!K163&lt;$B$1,'Control Sample Data'!K163&gt;0),'Control Sample Data'!K163,$B$1),"")</f>
        <v/>
      </c>
      <c r="X164" s="15" t="str">
        <f>IF(SUM('Control Sample Data'!L$3:L$98)&gt;10,IF(AND(ISNUMBER('Control Sample Data'!L163),'Control Sample Data'!L163&lt;$B$1,'Control Sample Data'!L163&gt;0),'Control Sample Data'!L163,$B$1),"")</f>
        <v/>
      </c>
      <c r="Y164" s="15" t="str">
        <f>IF(SUM('Control Sample Data'!M$3:M$98)&gt;10,IF(AND(ISNUMBER('Control Sample Data'!M163),'Control Sample Data'!M163&lt;$B$1,'Control Sample Data'!M163&gt;0),'Control Sample Data'!M163,$B$1),"")</f>
        <v/>
      </c>
      <c r="AT164" s="34" t="str">
        <f aca="true" t="shared" si="160" ref="AT164:AT195">IF(ISERROR(D164-Z$122),"",D164-Z$122)</f>
        <v/>
      </c>
      <c r="AU164" s="34" t="str">
        <f aca="true" t="shared" si="161" ref="AU164:AU195">IF(ISERROR(E164-AA$122),"",E164-AA$122)</f>
        <v/>
      </c>
      <c r="AV164" s="34" t="str">
        <f aca="true" t="shared" si="162" ref="AV164:AV195">IF(ISERROR(F164-AB$122),"",F164-AB$122)</f>
        <v/>
      </c>
      <c r="AW164" s="34" t="str">
        <f aca="true" t="shared" si="163" ref="AW164:AW195">IF(ISERROR(G164-AC$122),"",G164-AC$122)</f>
        <v/>
      </c>
      <c r="AX164" s="34" t="str">
        <f aca="true" t="shared" si="164" ref="AX164:AX195">IF(ISERROR(H164-AD$122),"",H164-AD$122)</f>
        <v/>
      </c>
      <c r="AY164" s="34" t="str">
        <f aca="true" t="shared" si="165" ref="AY164:AY195">IF(ISERROR(I164-AE$122),"",I164-AE$122)</f>
        <v/>
      </c>
      <c r="AZ164" s="34" t="str">
        <f aca="true" t="shared" si="166" ref="AZ164:AZ195">IF(ISERROR(J164-AF$122),"",J164-AF$122)</f>
        <v/>
      </c>
      <c r="BA164" s="34" t="str">
        <f aca="true" t="shared" si="167" ref="BA164:BA195">IF(ISERROR(K164-AG$122),"",K164-AG$122)</f>
        <v/>
      </c>
      <c r="BB164" s="34" t="str">
        <f aca="true" t="shared" si="168" ref="BB164:BB195">IF(ISERROR(L164-AH$122),"",L164-AH$122)</f>
        <v/>
      </c>
      <c r="BC164" s="34" t="str">
        <f aca="true" t="shared" si="169" ref="BC164:BC195">IF(ISERROR(M164-AI$122),"",M164-AI$122)</f>
        <v/>
      </c>
      <c r="BD164" s="34" t="str">
        <f t="shared" si="117"/>
        <v/>
      </c>
      <c r="BE164" s="34" t="str">
        <f t="shared" si="118"/>
        <v/>
      </c>
      <c r="BF164" s="34" t="str">
        <f t="shared" si="119"/>
        <v/>
      </c>
      <c r="BG164" s="34" t="str">
        <f t="shared" si="120"/>
        <v/>
      </c>
      <c r="BH164" s="34" t="str">
        <f t="shared" si="121"/>
        <v/>
      </c>
      <c r="BI164" s="34" t="str">
        <f t="shared" si="122"/>
        <v/>
      </c>
      <c r="BJ164" s="34" t="str">
        <f t="shared" si="123"/>
        <v/>
      </c>
      <c r="BK164" s="34" t="str">
        <f t="shared" si="124"/>
        <v/>
      </c>
      <c r="BL164" s="34" t="str">
        <f t="shared" si="125"/>
        <v/>
      </c>
      <c r="BM164" s="34" t="str">
        <f t="shared" si="126"/>
        <v/>
      </c>
      <c r="BN164" s="36" t="e">
        <f aca="true" t="shared" si="170" ref="BN164:BN195">AVERAGE(AT164:BC164)</f>
        <v>#DIV/0!</v>
      </c>
      <c r="BO164" s="36" t="e">
        <f aca="true" t="shared" si="171" ref="BO164:BO195">AVERAGE(BD164:BM164)</f>
        <v>#DIV/0!</v>
      </c>
      <c r="BP164" s="37" t="str">
        <f t="shared" si="140"/>
        <v/>
      </c>
      <c r="BQ164" s="37" t="str">
        <f t="shared" si="141"/>
        <v/>
      </c>
      <c r="BR164" s="37" t="str">
        <f t="shared" si="142"/>
        <v/>
      </c>
      <c r="BS164" s="37" t="str">
        <f t="shared" si="143"/>
        <v/>
      </c>
      <c r="BT164" s="37" t="str">
        <f t="shared" si="144"/>
        <v/>
      </c>
      <c r="BU164" s="37" t="str">
        <f t="shared" si="145"/>
        <v/>
      </c>
      <c r="BV164" s="37" t="str">
        <f t="shared" si="146"/>
        <v/>
      </c>
      <c r="BW164" s="37" t="str">
        <f t="shared" si="147"/>
        <v/>
      </c>
      <c r="BX164" s="37" t="str">
        <f t="shared" si="148"/>
        <v/>
      </c>
      <c r="BY164" s="37" t="str">
        <f t="shared" si="149"/>
        <v/>
      </c>
      <c r="BZ164" s="37" t="str">
        <f t="shared" si="150"/>
        <v/>
      </c>
      <c r="CA164" s="37" t="str">
        <f t="shared" si="151"/>
        <v/>
      </c>
      <c r="CB164" s="37" t="str">
        <f t="shared" si="152"/>
        <v/>
      </c>
      <c r="CC164" s="37" t="str">
        <f t="shared" si="153"/>
        <v/>
      </c>
      <c r="CD164" s="37" t="str">
        <f t="shared" si="154"/>
        <v/>
      </c>
      <c r="CE164" s="37" t="str">
        <f t="shared" si="155"/>
        <v/>
      </c>
      <c r="CF164" s="37" t="str">
        <f t="shared" si="156"/>
        <v/>
      </c>
      <c r="CG164" s="37" t="str">
        <f t="shared" si="157"/>
        <v/>
      </c>
      <c r="CH164" s="37" t="str">
        <f t="shared" si="158"/>
        <v/>
      </c>
      <c r="CI164" s="37" t="str">
        <f t="shared" si="159"/>
        <v/>
      </c>
    </row>
    <row r="165" spans="1:87" ht="12.75">
      <c r="A165" s="16"/>
      <c r="B165" s="14" t="str">
        <f>'Gene Table'!D164</f>
        <v>MIMAT0004504</v>
      </c>
      <c r="C165" s="14" t="s">
        <v>269</v>
      </c>
      <c r="D165" s="15" t="str">
        <f>IF(SUM('Test Sample Data'!D$3:D$98)&gt;10,IF(AND(ISNUMBER('Test Sample Data'!D164),'Test Sample Data'!D164&lt;$B$1,'Test Sample Data'!D164&gt;0),'Test Sample Data'!D164,$B$1),"")</f>
        <v/>
      </c>
      <c r="E165" s="15" t="str">
        <f>IF(SUM('Test Sample Data'!E$3:E$98)&gt;10,IF(AND(ISNUMBER('Test Sample Data'!E164),'Test Sample Data'!E164&lt;$B$1,'Test Sample Data'!E164&gt;0),'Test Sample Data'!E164,$B$1),"")</f>
        <v/>
      </c>
      <c r="F165" s="15" t="str">
        <f>IF(SUM('Test Sample Data'!F$3:F$98)&gt;10,IF(AND(ISNUMBER('Test Sample Data'!F164),'Test Sample Data'!F164&lt;$B$1,'Test Sample Data'!F164&gt;0),'Test Sample Data'!F164,$B$1),"")</f>
        <v/>
      </c>
      <c r="G165" s="15" t="str">
        <f>IF(SUM('Test Sample Data'!G$3:G$98)&gt;10,IF(AND(ISNUMBER('Test Sample Data'!G164),'Test Sample Data'!G164&lt;$B$1,'Test Sample Data'!G164&gt;0),'Test Sample Data'!G164,$B$1),"")</f>
        <v/>
      </c>
      <c r="H165" s="15" t="str">
        <f>IF(SUM('Test Sample Data'!H$3:H$98)&gt;10,IF(AND(ISNUMBER('Test Sample Data'!H164),'Test Sample Data'!H164&lt;$B$1,'Test Sample Data'!H164&gt;0),'Test Sample Data'!H164,$B$1),"")</f>
        <v/>
      </c>
      <c r="I165" s="15" t="str">
        <f>IF(SUM('Test Sample Data'!I$3:I$98)&gt;10,IF(AND(ISNUMBER('Test Sample Data'!I164),'Test Sample Data'!I164&lt;$B$1,'Test Sample Data'!I164&gt;0),'Test Sample Data'!I164,$B$1),"")</f>
        <v/>
      </c>
      <c r="J165" s="15" t="str">
        <f>IF(SUM('Test Sample Data'!J$3:J$98)&gt;10,IF(AND(ISNUMBER('Test Sample Data'!J164),'Test Sample Data'!J164&lt;$B$1,'Test Sample Data'!J164&gt;0),'Test Sample Data'!J164,$B$1),"")</f>
        <v/>
      </c>
      <c r="K165" s="15" t="str">
        <f>IF(SUM('Test Sample Data'!K$3:K$98)&gt;10,IF(AND(ISNUMBER('Test Sample Data'!K164),'Test Sample Data'!K164&lt;$B$1,'Test Sample Data'!K164&gt;0),'Test Sample Data'!K164,$B$1),"")</f>
        <v/>
      </c>
      <c r="L165" s="15" t="str">
        <f>IF(SUM('Test Sample Data'!L$3:L$98)&gt;10,IF(AND(ISNUMBER('Test Sample Data'!L164),'Test Sample Data'!L164&lt;$B$1,'Test Sample Data'!L164&gt;0),'Test Sample Data'!L164,$B$1),"")</f>
        <v/>
      </c>
      <c r="M165" s="15" t="str">
        <f>IF(SUM('Test Sample Data'!M$3:M$98)&gt;10,IF(AND(ISNUMBER('Test Sample Data'!M164),'Test Sample Data'!M164&lt;$B$1,'Test Sample Data'!M164&gt;0),'Test Sample Data'!M164,$B$1),"")</f>
        <v/>
      </c>
      <c r="N165" s="15" t="str">
        <f>'Gene Table'!D164</f>
        <v>MIMAT0004504</v>
      </c>
      <c r="O165" s="14" t="s">
        <v>269</v>
      </c>
      <c r="P165" s="15" t="str">
        <f>IF(SUM('Control Sample Data'!D$3:D$98)&gt;10,IF(AND(ISNUMBER('Control Sample Data'!D164),'Control Sample Data'!D164&lt;$B$1,'Control Sample Data'!D164&gt;0),'Control Sample Data'!D164,$B$1),"")</f>
        <v/>
      </c>
      <c r="Q165" s="15" t="str">
        <f>IF(SUM('Control Sample Data'!E$3:E$98)&gt;10,IF(AND(ISNUMBER('Control Sample Data'!E164),'Control Sample Data'!E164&lt;$B$1,'Control Sample Data'!E164&gt;0),'Control Sample Data'!E164,$B$1),"")</f>
        <v/>
      </c>
      <c r="R165" s="15" t="str">
        <f>IF(SUM('Control Sample Data'!F$3:F$98)&gt;10,IF(AND(ISNUMBER('Control Sample Data'!F164),'Control Sample Data'!F164&lt;$B$1,'Control Sample Data'!F164&gt;0),'Control Sample Data'!F164,$B$1),"")</f>
        <v/>
      </c>
      <c r="S165" s="15" t="str">
        <f>IF(SUM('Control Sample Data'!G$3:G$98)&gt;10,IF(AND(ISNUMBER('Control Sample Data'!G164),'Control Sample Data'!G164&lt;$B$1,'Control Sample Data'!G164&gt;0),'Control Sample Data'!G164,$B$1),"")</f>
        <v/>
      </c>
      <c r="T165" s="15" t="str">
        <f>IF(SUM('Control Sample Data'!H$3:H$98)&gt;10,IF(AND(ISNUMBER('Control Sample Data'!H164),'Control Sample Data'!H164&lt;$B$1,'Control Sample Data'!H164&gt;0),'Control Sample Data'!H164,$B$1),"")</f>
        <v/>
      </c>
      <c r="U165" s="15" t="str">
        <f>IF(SUM('Control Sample Data'!I$3:I$98)&gt;10,IF(AND(ISNUMBER('Control Sample Data'!I164),'Control Sample Data'!I164&lt;$B$1,'Control Sample Data'!I164&gt;0),'Control Sample Data'!I164,$B$1),"")</f>
        <v/>
      </c>
      <c r="V165" s="15" t="str">
        <f>IF(SUM('Control Sample Data'!J$3:J$98)&gt;10,IF(AND(ISNUMBER('Control Sample Data'!J164),'Control Sample Data'!J164&lt;$B$1,'Control Sample Data'!J164&gt;0),'Control Sample Data'!J164,$B$1),"")</f>
        <v/>
      </c>
      <c r="W165" s="15" t="str">
        <f>IF(SUM('Control Sample Data'!K$3:K$98)&gt;10,IF(AND(ISNUMBER('Control Sample Data'!K164),'Control Sample Data'!K164&lt;$B$1,'Control Sample Data'!K164&gt;0),'Control Sample Data'!K164,$B$1),"")</f>
        <v/>
      </c>
      <c r="X165" s="15" t="str">
        <f>IF(SUM('Control Sample Data'!L$3:L$98)&gt;10,IF(AND(ISNUMBER('Control Sample Data'!L164),'Control Sample Data'!L164&lt;$B$1,'Control Sample Data'!L164&gt;0),'Control Sample Data'!L164,$B$1),"")</f>
        <v/>
      </c>
      <c r="Y165" s="15" t="str">
        <f>IF(SUM('Control Sample Data'!M$3:M$98)&gt;10,IF(AND(ISNUMBER('Control Sample Data'!M164),'Control Sample Data'!M164&lt;$B$1,'Control Sample Data'!M164&gt;0),'Control Sample Data'!M164,$B$1),"")</f>
        <v/>
      </c>
      <c r="AT165" s="34" t="str">
        <f t="shared" si="160"/>
        <v/>
      </c>
      <c r="AU165" s="34" t="str">
        <f t="shared" si="161"/>
        <v/>
      </c>
      <c r="AV165" s="34" t="str">
        <f t="shared" si="162"/>
        <v/>
      </c>
      <c r="AW165" s="34" t="str">
        <f t="shared" si="163"/>
        <v/>
      </c>
      <c r="AX165" s="34" t="str">
        <f t="shared" si="164"/>
        <v/>
      </c>
      <c r="AY165" s="34" t="str">
        <f t="shared" si="165"/>
        <v/>
      </c>
      <c r="AZ165" s="34" t="str">
        <f t="shared" si="166"/>
        <v/>
      </c>
      <c r="BA165" s="34" t="str">
        <f t="shared" si="167"/>
        <v/>
      </c>
      <c r="BB165" s="34" t="str">
        <f t="shared" si="168"/>
        <v/>
      </c>
      <c r="BC165" s="34" t="str">
        <f t="shared" si="169"/>
        <v/>
      </c>
      <c r="BD165" s="34" t="str">
        <f aca="true" t="shared" si="172" ref="BD165:BD195">IF(ISERROR(P165-AJ$122),"",P165-AJ$122)</f>
        <v/>
      </c>
      <c r="BE165" s="34" t="str">
        <f aca="true" t="shared" si="173" ref="BE165:BE195">IF(ISERROR(Q165-AK$122),"",Q165-AK$122)</f>
        <v/>
      </c>
      <c r="BF165" s="34" t="str">
        <f aca="true" t="shared" si="174" ref="BF165:BF195">IF(ISERROR(R165-AL$122),"",R165-AL$122)</f>
        <v/>
      </c>
      <c r="BG165" s="34" t="str">
        <f aca="true" t="shared" si="175" ref="BG165:BG195">IF(ISERROR(S165-AM$122),"",S165-AM$122)</f>
        <v/>
      </c>
      <c r="BH165" s="34" t="str">
        <f aca="true" t="shared" si="176" ref="BH165:BH195">IF(ISERROR(T165-AN$122),"",T165-AN$122)</f>
        <v/>
      </c>
      <c r="BI165" s="34" t="str">
        <f aca="true" t="shared" si="177" ref="BI165:BI195">IF(ISERROR(U165-AO$122),"",U165-AO$122)</f>
        <v/>
      </c>
      <c r="BJ165" s="34" t="str">
        <f aca="true" t="shared" si="178" ref="BJ165:BJ195">IF(ISERROR(V165-AP$122),"",V165-AP$122)</f>
        <v/>
      </c>
      <c r="BK165" s="34" t="str">
        <f aca="true" t="shared" si="179" ref="BK165:BK195">IF(ISERROR(W165-AQ$122),"",W165-AQ$122)</f>
        <v/>
      </c>
      <c r="BL165" s="34" t="str">
        <f aca="true" t="shared" si="180" ref="BL165:BL195">IF(ISERROR(X165-AR$122),"",X165-AR$122)</f>
        <v/>
      </c>
      <c r="BM165" s="34" t="str">
        <f aca="true" t="shared" si="181" ref="BM165:BM195">IF(ISERROR(Y165-AS$122),"",Y165-AS$122)</f>
        <v/>
      </c>
      <c r="BN165" s="36" t="e">
        <f t="shared" si="170"/>
        <v>#DIV/0!</v>
      </c>
      <c r="BO165" s="36" t="e">
        <f t="shared" si="171"/>
        <v>#DIV/0!</v>
      </c>
      <c r="BP165" s="37" t="str">
        <f t="shared" si="140"/>
        <v/>
      </c>
      <c r="BQ165" s="37" t="str">
        <f t="shared" si="141"/>
        <v/>
      </c>
      <c r="BR165" s="37" t="str">
        <f t="shared" si="142"/>
        <v/>
      </c>
      <c r="BS165" s="37" t="str">
        <f t="shared" si="143"/>
        <v/>
      </c>
      <c r="BT165" s="37" t="str">
        <f t="shared" si="144"/>
        <v/>
      </c>
      <c r="BU165" s="37" t="str">
        <f t="shared" si="145"/>
        <v/>
      </c>
      <c r="BV165" s="37" t="str">
        <f t="shared" si="146"/>
        <v/>
      </c>
      <c r="BW165" s="37" t="str">
        <f t="shared" si="147"/>
        <v/>
      </c>
      <c r="BX165" s="37" t="str">
        <f t="shared" si="148"/>
        <v/>
      </c>
      <c r="BY165" s="37" t="str">
        <f t="shared" si="149"/>
        <v/>
      </c>
      <c r="BZ165" s="37" t="str">
        <f t="shared" si="150"/>
        <v/>
      </c>
      <c r="CA165" s="37" t="str">
        <f t="shared" si="151"/>
        <v/>
      </c>
      <c r="CB165" s="37" t="str">
        <f t="shared" si="152"/>
        <v/>
      </c>
      <c r="CC165" s="37" t="str">
        <f t="shared" si="153"/>
        <v/>
      </c>
      <c r="CD165" s="37" t="str">
        <f t="shared" si="154"/>
        <v/>
      </c>
      <c r="CE165" s="37" t="str">
        <f t="shared" si="155"/>
        <v/>
      </c>
      <c r="CF165" s="37" t="str">
        <f t="shared" si="156"/>
        <v/>
      </c>
      <c r="CG165" s="37" t="str">
        <f t="shared" si="157"/>
        <v/>
      </c>
      <c r="CH165" s="37" t="str">
        <f t="shared" si="158"/>
        <v/>
      </c>
      <c r="CI165" s="37" t="str">
        <f t="shared" si="159"/>
        <v/>
      </c>
    </row>
    <row r="166" spans="1:87" ht="12.75">
      <c r="A166" s="16"/>
      <c r="B166" s="14" t="str">
        <f>'Gene Table'!D165</f>
        <v>MIMAT0004703</v>
      </c>
      <c r="C166" s="14" t="s">
        <v>273</v>
      </c>
      <c r="D166" s="15" t="str">
        <f>IF(SUM('Test Sample Data'!D$3:D$98)&gt;10,IF(AND(ISNUMBER('Test Sample Data'!D165),'Test Sample Data'!D165&lt;$B$1,'Test Sample Data'!D165&gt;0),'Test Sample Data'!D165,$B$1),"")</f>
        <v/>
      </c>
      <c r="E166" s="15" t="str">
        <f>IF(SUM('Test Sample Data'!E$3:E$98)&gt;10,IF(AND(ISNUMBER('Test Sample Data'!E165),'Test Sample Data'!E165&lt;$B$1,'Test Sample Data'!E165&gt;0),'Test Sample Data'!E165,$B$1),"")</f>
        <v/>
      </c>
      <c r="F166" s="15" t="str">
        <f>IF(SUM('Test Sample Data'!F$3:F$98)&gt;10,IF(AND(ISNUMBER('Test Sample Data'!F165),'Test Sample Data'!F165&lt;$B$1,'Test Sample Data'!F165&gt;0),'Test Sample Data'!F165,$B$1),"")</f>
        <v/>
      </c>
      <c r="G166" s="15" t="str">
        <f>IF(SUM('Test Sample Data'!G$3:G$98)&gt;10,IF(AND(ISNUMBER('Test Sample Data'!G165),'Test Sample Data'!G165&lt;$B$1,'Test Sample Data'!G165&gt;0),'Test Sample Data'!G165,$B$1),"")</f>
        <v/>
      </c>
      <c r="H166" s="15" t="str">
        <f>IF(SUM('Test Sample Data'!H$3:H$98)&gt;10,IF(AND(ISNUMBER('Test Sample Data'!H165),'Test Sample Data'!H165&lt;$B$1,'Test Sample Data'!H165&gt;0),'Test Sample Data'!H165,$B$1),"")</f>
        <v/>
      </c>
      <c r="I166" s="15" t="str">
        <f>IF(SUM('Test Sample Data'!I$3:I$98)&gt;10,IF(AND(ISNUMBER('Test Sample Data'!I165),'Test Sample Data'!I165&lt;$B$1,'Test Sample Data'!I165&gt;0),'Test Sample Data'!I165,$B$1),"")</f>
        <v/>
      </c>
      <c r="J166" s="15" t="str">
        <f>IF(SUM('Test Sample Data'!J$3:J$98)&gt;10,IF(AND(ISNUMBER('Test Sample Data'!J165),'Test Sample Data'!J165&lt;$B$1,'Test Sample Data'!J165&gt;0),'Test Sample Data'!J165,$B$1),"")</f>
        <v/>
      </c>
      <c r="K166" s="15" t="str">
        <f>IF(SUM('Test Sample Data'!K$3:K$98)&gt;10,IF(AND(ISNUMBER('Test Sample Data'!K165),'Test Sample Data'!K165&lt;$B$1,'Test Sample Data'!K165&gt;0),'Test Sample Data'!K165,$B$1),"")</f>
        <v/>
      </c>
      <c r="L166" s="15" t="str">
        <f>IF(SUM('Test Sample Data'!L$3:L$98)&gt;10,IF(AND(ISNUMBER('Test Sample Data'!L165),'Test Sample Data'!L165&lt;$B$1,'Test Sample Data'!L165&gt;0),'Test Sample Data'!L165,$B$1),"")</f>
        <v/>
      </c>
      <c r="M166" s="15" t="str">
        <f>IF(SUM('Test Sample Data'!M$3:M$98)&gt;10,IF(AND(ISNUMBER('Test Sample Data'!M165),'Test Sample Data'!M165&lt;$B$1,'Test Sample Data'!M165&gt;0),'Test Sample Data'!M165,$B$1),"")</f>
        <v/>
      </c>
      <c r="N166" s="15" t="str">
        <f>'Gene Table'!D165</f>
        <v>MIMAT0004703</v>
      </c>
      <c r="O166" s="14" t="s">
        <v>273</v>
      </c>
      <c r="P166" s="15" t="str">
        <f>IF(SUM('Control Sample Data'!D$3:D$98)&gt;10,IF(AND(ISNUMBER('Control Sample Data'!D165),'Control Sample Data'!D165&lt;$B$1,'Control Sample Data'!D165&gt;0),'Control Sample Data'!D165,$B$1),"")</f>
        <v/>
      </c>
      <c r="Q166" s="15" t="str">
        <f>IF(SUM('Control Sample Data'!E$3:E$98)&gt;10,IF(AND(ISNUMBER('Control Sample Data'!E165),'Control Sample Data'!E165&lt;$B$1,'Control Sample Data'!E165&gt;0),'Control Sample Data'!E165,$B$1),"")</f>
        <v/>
      </c>
      <c r="R166" s="15" t="str">
        <f>IF(SUM('Control Sample Data'!F$3:F$98)&gt;10,IF(AND(ISNUMBER('Control Sample Data'!F165),'Control Sample Data'!F165&lt;$B$1,'Control Sample Data'!F165&gt;0),'Control Sample Data'!F165,$B$1),"")</f>
        <v/>
      </c>
      <c r="S166" s="15" t="str">
        <f>IF(SUM('Control Sample Data'!G$3:G$98)&gt;10,IF(AND(ISNUMBER('Control Sample Data'!G165),'Control Sample Data'!G165&lt;$B$1,'Control Sample Data'!G165&gt;0),'Control Sample Data'!G165,$B$1),"")</f>
        <v/>
      </c>
      <c r="T166" s="15" t="str">
        <f>IF(SUM('Control Sample Data'!H$3:H$98)&gt;10,IF(AND(ISNUMBER('Control Sample Data'!H165),'Control Sample Data'!H165&lt;$B$1,'Control Sample Data'!H165&gt;0),'Control Sample Data'!H165,$B$1),"")</f>
        <v/>
      </c>
      <c r="U166" s="15" t="str">
        <f>IF(SUM('Control Sample Data'!I$3:I$98)&gt;10,IF(AND(ISNUMBER('Control Sample Data'!I165),'Control Sample Data'!I165&lt;$B$1,'Control Sample Data'!I165&gt;0),'Control Sample Data'!I165,$B$1),"")</f>
        <v/>
      </c>
      <c r="V166" s="15" t="str">
        <f>IF(SUM('Control Sample Data'!J$3:J$98)&gt;10,IF(AND(ISNUMBER('Control Sample Data'!J165),'Control Sample Data'!J165&lt;$B$1,'Control Sample Data'!J165&gt;0),'Control Sample Data'!J165,$B$1),"")</f>
        <v/>
      </c>
      <c r="W166" s="15" t="str">
        <f>IF(SUM('Control Sample Data'!K$3:K$98)&gt;10,IF(AND(ISNUMBER('Control Sample Data'!K165),'Control Sample Data'!K165&lt;$B$1,'Control Sample Data'!K165&gt;0),'Control Sample Data'!K165,$B$1),"")</f>
        <v/>
      </c>
      <c r="X166" s="15" t="str">
        <f>IF(SUM('Control Sample Data'!L$3:L$98)&gt;10,IF(AND(ISNUMBER('Control Sample Data'!L165),'Control Sample Data'!L165&lt;$B$1,'Control Sample Data'!L165&gt;0),'Control Sample Data'!L165,$B$1),"")</f>
        <v/>
      </c>
      <c r="Y166" s="15" t="str">
        <f>IF(SUM('Control Sample Data'!M$3:M$98)&gt;10,IF(AND(ISNUMBER('Control Sample Data'!M165),'Control Sample Data'!M165&lt;$B$1,'Control Sample Data'!M165&gt;0),'Control Sample Data'!M165,$B$1),"")</f>
        <v/>
      </c>
      <c r="AT166" s="34" t="str">
        <f t="shared" si="160"/>
        <v/>
      </c>
      <c r="AU166" s="34" t="str">
        <f t="shared" si="161"/>
        <v/>
      </c>
      <c r="AV166" s="34" t="str">
        <f t="shared" si="162"/>
        <v/>
      </c>
      <c r="AW166" s="34" t="str">
        <f t="shared" si="163"/>
        <v/>
      </c>
      <c r="AX166" s="34" t="str">
        <f t="shared" si="164"/>
        <v/>
      </c>
      <c r="AY166" s="34" t="str">
        <f t="shared" si="165"/>
        <v/>
      </c>
      <c r="AZ166" s="34" t="str">
        <f t="shared" si="166"/>
        <v/>
      </c>
      <c r="BA166" s="34" t="str">
        <f t="shared" si="167"/>
        <v/>
      </c>
      <c r="BB166" s="34" t="str">
        <f t="shared" si="168"/>
        <v/>
      </c>
      <c r="BC166" s="34" t="str">
        <f t="shared" si="169"/>
        <v/>
      </c>
      <c r="BD166" s="34" t="str">
        <f t="shared" si="172"/>
        <v/>
      </c>
      <c r="BE166" s="34" t="str">
        <f t="shared" si="173"/>
        <v/>
      </c>
      <c r="BF166" s="34" t="str">
        <f t="shared" si="174"/>
        <v/>
      </c>
      <c r="BG166" s="34" t="str">
        <f t="shared" si="175"/>
        <v/>
      </c>
      <c r="BH166" s="34" t="str">
        <f t="shared" si="176"/>
        <v/>
      </c>
      <c r="BI166" s="34" t="str">
        <f t="shared" si="177"/>
        <v/>
      </c>
      <c r="BJ166" s="34" t="str">
        <f t="shared" si="178"/>
        <v/>
      </c>
      <c r="BK166" s="34" t="str">
        <f t="shared" si="179"/>
        <v/>
      </c>
      <c r="BL166" s="34" t="str">
        <f t="shared" si="180"/>
        <v/>
      </c>
      <c r="BM166" s="34" t="str">
        <f t="shared" si="181"/>
        <v/>
      </c>
      <c r="BN166" s="36" t="e">
        <f t="shared" si="170"/>
        <v>#DIV/0!</v>
      </c>
      <c r="BO166" s="36" t="e">
        <f t="shared" si="171"/>
        <v>#DIV/0!</v>
      </c>
      <c r="BP166" s="37" t="str">
        <f t="shared" si="140"/>
        <v/>
      </c>
      <c r="BQ166" s="37" t="str">
        <f t="shared" si="141"/>
        <v/>
      </c>
      <c r="BR166" s="37" t="str">
        <f t="shared" si="142"/>
        <v/>
      </c>
      <c r="BS166" s="37" t="str">
        <f t="shared" si="143"/>
        <v/>
      </c>
      <c r="BT166" s="37" t="str">
        <f t="shared" si="144"/>
        <v/>
      </c>
      <c r="BU166" s="37" t="str">
        <f t="shared" si="145"/>
        <v/>
      </c>
      <c r="BV166" s="37" t="str">
        <f t="shared" si="146"/>
        <v/>
      </c>
      <c r="BW166" s="37" t="str">
        <f t="shared" si="147"/>
        <v/>
      </c>
      <c r="BX166" s="37" t="str">
        <f t="shared" si="148"/>
        <v/>
      </c>
      <c r="BY166" s="37" t="str">
        <f t="shared" si="149"/>
        <v/>
      </c>
      <c r="BZ166" s="37" t="str">
        <f t="shared" si="150"/>
        <v/>
      </c>
      <c r="CA166" s="37" t="str">
        <f t="shared" si="151"/>
        <v/>
      </c>
      <c r="CB166" s="37" t="str">
        <f t="shared" si="152"/>
        <v/>
      </c>
      <c r="CC166" s="37" t="str">
        <f t="shared" si="153"/>
        <v/>
      </c>
      <c r="CD166" s="37" t="str">
        <f t="shared" si="154"/>
        <v/>
      </c>
      <c r="CE166" s="37" t="str">
        <f t="shared" si="155"/>
        <v/>
      </c>
      <c r="CF166" s="37" t="str">
        <f t="shared" si="156"/>
        <v/>
      </c>
      <c r="CG166" s="37" t="str">
        <f t="shared" si="157"/>
        <v/>
      </c>
      <c r="CH166" s="37" t="str">
        <f t="shared" si="158"/>
        <v/>
      </c>
      <c r="CI166" s="37" t="str">
        <f t="shared" si="159"/>
        <v/>
      </c>
    </row>
    <row r="167" spans="1:87" ht="12.75">
      <c r="A167" s="16"/>
      <c r="B167" s="14" t="str">
        <f>'Gene Table'!D166</f>
        <v>MIMAT0004768</v>
      </c>
      <c r="C167" s="14" t="s">
        <v>277</v>
      </c>
      <c r="D167" s="15" t="str">
        <f>IF(SUM('Test Sample Data'!D$3:D$98)&gt;10,IF(AND(ISNUMBER('Test Sample Data'!D166),'Test Sample Data'!D166&lt;$B$1,'Test Sample Data'!D166&gt;0),'Test Sample Data'!D166,$B$1),"")</f>
        <v/>
      </c>
      <c r="E167" s="15" t="str">
        <f>IF(SUM('Test Sample Data'!E$3:E$98)&gt;10,IF(AND(ISNUMBER('Test Sample Data'!E166),'Test Sample Data'!E166&lt;$B$1,'Test Sample Data'!E166&gt;0),'Test Sample Data'!E166,$B$1),"")</f>
        <v/>
      </c>
      <c r="F167" s="15" t="str">
        <f>IF(SUM('Test Sample Data'!F$3:F$98)&gt;10,IF(AND(ISNUMBER('Test Sample Data'!F166),'Test Sample Data'!F166&lt;$B$1,'Test Sample Data'!F166&gt;0),'Test Sample Data'!F166,$B$1),"")</f>
        <v/>
      </c>
      <c r="G167" s="15" t="str">
        <f>IF(SUM('Test Sample Data'!G$3:G$98)&gt;10,IF(AND(ISNUMBER('Test Sample Data'!G166),'Test Sample Data'!G166&lt;$B$1,'Test Sample Data'!G166&gt;0),'Test Sample Data'!G166,$B$1),"")</f>
        <v/>
      </c>
      <c r="H167" s="15" t="str">
        <f>IF(SUM('Test Sample Data'!H$3:H$98)&gt;10,IF(AND(ISNUMBER('Test Sample Data'!H166),'Test Sample Data'!H166&lt;$B$1,'Test Sample Data'!H166&gt;0),'Test Sample Data'!H166,$B$1),"")</f>
        <v/>
      </c>
      <c r="I167" s="15" t="str">
        <f>IF(SUM('Test Sample Data'!I$3:I$98)&gt;10,IF(AND(ISNUMBER('Test Sample Data'!I166),'Test Sample Data'!I166&lt;$B$1,'Test Sample Data'!I166&gt;0),'Test Sample Data'!I166,$B$1),"")</f>
        <v/>
      </c>
      <c r="J167" s="15" t="str">
        <f>IF(SUM('Test Sample Data'!J$3:J$98)&gt;10,IF(AND(ISNUMBER('Test Sample Data'!J166),'Test Sample Data'!J166&lt;$B$1,'Test Sample Data'!J166&gt;0),'Test Sample Data'!J166,$B$1),"")</f>
        <v/>
      </c>
      <c r="K167" s="15" t="str">
        <f>IF(SUM('Test Sample Data'!K$3:K$98)&gt;10,IF(AND(ISNUMBER('Test Sample Data'!K166),'Test Sample Data'!K166&lt;$B$1,'Test Sample Data'!K166&gt;0),'Test Sample Data'!K166,$B$1),"")</f>
        <v/>
      </c>
      <c r="L167" s="15" t="str">
        <f>IF(SUM('Test Sample Data'!L$3:L$98)&gt;10,IF(AND(ISNUMBER('Test Sample Data'!L166),'Test Sample Data'!L166&lt;$B$1,'Test Sample Data'!L166&gt;0),'Test Sample Data'!L166,$B$1),"")</f>
        <v/>
      </c>
      <c r="M167" s="15" t="str">
        <f>IF(SUM('Test Sample Data'!M$3:M$98)&gt;10,IF(AND(ISNUMBER('Test Sample Data'!M166),'Test Sample Data'!M166&lt;$B$1,'Test Sample Data'!M166&gt;0),'Test Sample Data'!M166,$B$1),"")</f>
        <v/>
      </c>
      <c r="N167" s="15" t="str">
        <f>'Gene Table'!D166</f>
        <v>MIMAT0004768</v>
      </c>
      <c r="O167" s="14" t="s">
        <v>277</v>
      </c>
      <c r="P167" s="15" t="str">
        <f>IF(SUM('Control Sample Data'!D$3:D$98)&gt;10,IF(AND(ISNUMBER('Control Sample Data'!D166),'Control Sample Data'!D166&lt;$B$1,'Control Sample Data'!D166&gt;0),'Control Sample Data'!D166,$B$1),"")</f>
        <v/>
      </c>
      <c r="Q167" s="15" t="str">
        <f>IF(SUM('Control Sample Data'!E$3:E$98)&gt;10,IF(AND(ISNUMBER('Control Sample Data'!E166),'Control Sample Data'!E166&lt;$B$1,'Control Sample Data'!E166&gt;0),'Control Sample Data'!E166,$B$1),"")</f>
        <v/>
      </c>
      <c r="R167" s="15" t="str">
        <f>IF(SUM('Control Sample Data'!F$3:F$98)&gt;10,IF(AND(ISNUMBER('Control Sample Data'!F166),'Control Sample Data'!F166&lt;$B$1,'Control Sample Data'!F166&gt;0),'Control Sample Data'!F166,$B$1),"")</f>
        <v/>
      </c>
      <c r="S167" s="15" t="str">
        <f>IF(SUM('Control Sample Data'!G$3:G$98)&gt;10,IF(AND(ISNUMBER('Control Sample Data'!G166),'Control Sample Data'!G166&lt;$B$1,'Control Sample Data'!G166&gt;0),'Control Sample Data'!G166,$B$1),"")</f>
        <v/>
      </c>
      <c r="T167" s="15" t="str">
        <f>IF(SUM('Control Sample Data'!H$3:H$98)&gt;10,IF(AND(ISNUMBER('Control Sample Data'!H166),'Control Sample Data'!H166&lt;$B$1,'Control Sample Data'!H166&gt;0),'Control Sample Data'!H166,$B$1),"")</f>
        <v/>
      </c>
      <c r="U167" s="15" t="str">
        <f>IF(SUM('Control Sample Data'!I$3:I$98)&gt;10,IF(AND(ISNUMBER('Control Sample Data'!I166),'Control Sample Data'!I166&lt;$B$1,'Control Sample Data'!I166&gt;0),'Control Sample Data'!I166,$B$1),"")</f>
        <v/>
      </c>
      <c r="V167" s="15" t="str">
        <f>IF(SUM('Control Sample Data'!J$3:J$98)&gt;10,IF(AND(ISNUMBER('Control Sample Data'!J166),'Control Sample Data'!J166&lt;$B$1,'Control Sample Data'!J166&gt;0),'Control Sample Data'!J166,$B$1),"")</f>
        <v/>
      </c>
      <c r="W167" s="15" t="str">
        <f>IF(SUM('Control Sample Data'!K$3:K$98)&gt;10,IF(AND(ISNUMBER('Control Sample Data'!K166),'Control Sample Data'!K166&lt;$B$1,'Control Sample Data'!K166&gt;0),'Control Sample Data'!K166,$B$1),"")</f>
        <v/>
      </c>
      <c r="X167" s="15" t="str">
        <f>IF(SUM('Control Sample Data'!L$3:L$98)&gt;10,IF(AND(ISNUMBER('Control Sample Data'!L166),'Control Sample Data'!L166&lt;$B$1,'Control Sample Data'!L166&gt;0),'Control Sample Data'!L166,$B$1),"")</f>
        <v/>
      </c>
      <c r="Y167" s="15" t="str">
        <f>IF(SUM('Control Sample Data'!M$3:M$98)&gt;10,IF(AND(ISNUMBER('Control Sample Data'!M166),'Control Sample Data'!M166&lt;$B$1,'Control Sample Data'!M166&gt;0),'Control Sample Data'!M166,$B$1),"")</f>
        <v/>
      </c>
      <c r="AT167" s="34" t="str">
        <f t="shared" si="160"/>
        <v/>
      </c>
      <c r="AU167" s="34" t="str">
        <f t="shared" si="161"/>
        <v/>
      </c>
      <c r="AV167" s="34" t="str">
        <f t="shared" si="162"/>
        <v/>
      </c>
      <c r="AW167" s="34" t="str">
        <f t="shared" si="163"/>
        <v/>
      </c>
      <c r="AX167" s="34" t="str">
        <f t="shared" si="164"/>
        <v/>
      </c>
      <c r="AY167" s="34" t="str">
        <f t="shared" si="165"/>
        <v/>
      </c>
      <c r="AZ167" s="34" t="str">
        <f t="shared" si="166"/>
        <v/>
      </c>
      <c r="BA167" s="34" t="str">
        <f t="shared" si="167"/>
        <v/>
      </c>
      <c r="BB167" s="34" t="str">
        <f t="shared" si="168"/>
        <v/>
      </c>
      <c r="BC167" s="34" t="str">
        <f t="shared" si="169"/>
        <v/>
      </c>
      <c r="BD167" s="34" t="str">
        <f t="shared" si="172"/>
        <v/>
      </c>
      <c r="BE167" s="34" t="str">
        <f t="shared" si="173"/>
        <v/>
      </c>
      <c r="BF167" s="34" t="str">
        <f t="shared" si="174"/>
        <v/>
      </c>
      <c r="BG167" s="34" t="str">
        <f t="shared" si="175"/>
        <v/>
      </c>
      <c r="BH167" s="34" t="str">
        <f t="shared" si="176"/>
        <v/>
      </c>
      <c r="BI167" s="34" t="str">
        <f t="shared" si="177"/>
        <v/>
      </c>
      <c r="BJ167" s="34" t="str">
        <f t="shared" si="178"/>
        <v/>
      </c>
      <c r="BK167" s="34" t="str">
        <f t="shared" si="179"/>
        <v/>
      </c>
      <c r="BL167" s="34" t="str">
        <f t="shared" si="180"/>
        <v/>
      </c>
      <c r="BM167" s="34" t="str">
        <f t="shared" si="181"/>
        <v/>
      </c>
      <c r="BN167" s="36" t="e">
        <f t="shared" si="170"/>
        <v>#DIV/0!</v>
      </c>
      <c r="BO167" s="36" t="e">
        <f t="shared" si="171"/>
        <v>#DIV/0!</v>
      </c>
      <c r="BP167" s="37" t="str">
        <f t="shared" si="140"/>
        <v/>
      </c>
      <c r="BQ167" s="37" t="str">
        <f t="shared" si="141"/>
        <v/>
      </c>
      <c r="BR167" s="37" t="str">
        <f t="shared" si="142"/>
        <v/>
      </c>
      <c r="BS167" s="37" t="str">
        <f t="shared" si="143"/>
        <v/>
      </c>
      <c r="BT167" s="37" t="str">
        <f t="shared" si="144"/>
        <v/>
      </c>
      <c r="BU167" s="37" t="str">
        <f t="shared" si="145"/>
        <v/>
      </c>
      <c r="BV167" s="37" t="str">
        <f t="shared" si="146"/>
        <v/>
      </c>
      <c r="BW167" s="37" t="str">
        <f t="shared" si="147"/>
        <v/>
      </c>
      <c r="BX167" s="37" t="str">
        <f t="shared" si="148"/>
        <v/>
      </c>
      <c r="BY167" s="37" t="str">
        <f t="shared" si="149"/>
        <v/>
      </c>
      <c r="BZ167" s="37" t="str">
        <f t="shared" si="150"/>
        <v/>
      </c>
      <c r="CA167" s="37" t="str">
        <f t="shared" si="151"/>
        <v/>
      </c>
      <c r="CB167" s="37" t="str">
        <f t="shared" si="152"/>
        <v/>
      </c>
      <c r="CC167" s="37" t="str">
        <f t="shared" si="153"/>
        <v/>
      </c>
      <c r="CD167" s="37" t="str">
        <f t="shared" si="154"/>
        <v/>
      </c>
      <c r="CE167" s="37" t="str">
        <f t="shared" si="155"/>
        <v/>
      </c>
      <c r="CF167" s="37" t="str">
        <f t="shared" si="156"/>
        <v/>
      </c>
      <c r="CG167" s="37" t="str">
        <f t="shared" si="157"/>
        <v/>
      </c>
      <c r="CH167" s="37" t="str">
        <f t="shared" si="158"/>
        <v/>
      </c>
      <c r="CI167" s="37" t="str">
        <f t="shared" si="159"/>
        <v/>
      </c>
    </row>
    <row r="168" spans="1:87" ht="12.75">
      <c r="A168" s="16"/>
      <c r="B168" s="14" t="str">
        <f>'Gene Table'!D167</f>
        <v>MIMAT0000442</v>
      </c>
      <c r="C168" s="14" t="s">
        <v>281</v>
      </c>
      <c r="D168" s="15" t="str">
        <f>IF(SUM('Test Sample Data'!D$3:D$98)&gt;10,IF(AND(ISNUMBER('Test Sample Data'!D167),'Test Sample Data'!D167&lt;$B$1,'Test Sample Data'!D167&gt;0),'Test Sample Data'!D167,$B$1),"")</f>
        <v/>
      </c>
      <c r="E168" s="15" t="str">
        <f>IF(SUM('Test Sample Data'!E$3:E$98)&gt;10,IF(AND(ISNUMBER('Test Sample Data'!E167),'Test Sample Data'!E167&lt;$B$1,'Test Sample Data'!E167&gt;0),'Test Sample Data'!E167,$B$1),"")</f>
        <v/>
      </c>
      <c r="F168" s="15" t="str">
        <f>IF(SUM('Test Sample Data'!F$3:F$98)&gt;10,IF(AND(ISNUMBER('Test Sample Data'!F167),'Test Sample Data'!F167&lt;$B$1,'Test Sample Data'!F167&gt;0),'Test Sample Data'!F167,$B$1),"")</f>
        <v/>
      </c>
      <c r="G168" s="15" t="str">
        <f>IF(SUM('Test Sample Data'!G$3:G$98)&gt;10,IF(AND(ISNUMBER('Test Sample Data'!G167),'Test Sample Data'!G167&lt;$B$1,'Test Sample Data'!G167&gt;0),'Test Sample Data'!G167,$B$1),"")</f>
        <v/>
      </c>
      <c r="H168" s="15" t="str">
        <f>IF(SUM('Test Sample Data'!H$3:H$98)&gt;10,IF(AND(ISNUMBER('Test Sample Data'!H167),'Test Sample Data'!H167&lt;$B$1,'Test Sample Data'!H167&gt;0),'Test Sample Data'!H167,$B$1),"")</f>
        <v/>
      </c>
      <c r="I168" s="15" t="str">
        <f>IF(SUM('Test Sample Data'!I$3:I$98)&gt;10,IF(AND(ISNUMBER('Test Sample Data'!I167),'Test Sample Data'!I167&lt;$B$1,'Test Sample Data'!I167&gt;0),'Test Sample Data'!I167,$B$1),"")</f>
        <v/>
      </c>
      <c r="J168" s="15" t="str">
        <f>IF(SUM('Test Sample Data'!J$3:J$98)&gt;10,IF(AND(ISNUMBER('Test Sample Data'!J167),'Test Sample Data'!J167&lt;$B$1,'Test Sample Data'!J167&gt;0),'Test Sample Data'!J167,$B$1),"")</f>
        <v/>
      </c>
      <c r="K168" s="15" t="str">
        <f>IF(SUM('Test Sample Data'!K$3:K$98)&gt;10,IF(AND(ISNUMBER('Test Sample Data'!K167),'Test Sample Data'!K167&lt;$B$1,'Test Sample Data'!K167&gt;0),'Test Sample Data'!K167,$B$1),"")</f>
        <v/>
      </c>
      <c r="L168" s="15" t="str">
        <f>IF(SUM('Test Sample Data'!L$3:L$98)&gt;10,IF(AND(ISNUMBER('Test Sample Data'!L167),'Test Sample Data'!L167&lt;$B$1,'Test Sample Data'!L167&gt;0),'Test Sample Data'!L167,$B$1),"")</f>
        <v/>
      </c>
      <c r="M168" s="15" t="str">
        <f>IF(SUM('Test Sample Data'!M$3:M$98)&gt;10,IF(AND(ISNUMBER('Test Sample Data'!M167),'Test Sample Data'!M167&lt;$B$1,'Test Sample Data'!M167&gt;0),'Test Sample Data'!M167,$B$1),"")</f>
        <v/>
      </c>
      <c r="N168" s="15" t="str">
        <f>'Gene Table'!D167</f>
        <v>MIMAT0000442</v>
      </c>
      <c r="O168" s="14" t="s">
        <v>281</v>
      </c>
      <c r="P168" s="15" t="str">
        <f>IF(SUM('Control Sample Data'!D$3:D$98)&gt;10,IF(AND(ISNUMBER('Control Sample Data'!D167),'Control Sample Data'!D167&lt;$B$1,'Control Sample Data'!D167&gt;0),'Control Sample Data'!D167,$B$1),"")</f>
        <v/>
      </c>
      <c r="Q168" s="15" t="str">
        <f>IF(SUM('Control Sample Data'!E$3:E$98)&gt;10,IF(AND(ISNUMBER('Control Sample Data'!E167),'Control Sample Data'!E167&lt;$B$1,'Control Sample Data'!E167&gt;0),'Control Sample Data'!E167,$B$1),"")</f>
        <v/>
      </c>
      <c r="R168" s="15" t="str">
        <f>IF(SUM('Control Sample Data'!F$3:F$98)&gt;10,IF(AND(ISNUMBER('Control Sample Data'!F167),'Control Sample Data'!F167&lt;$B$1,'Control Sample Data'!F167&gt;0),'Control Sample Data'!F167,$B$1),"")</f>
        <v/>
      </c>
      <c r="S168" s="15" t="str">
        <f>IF(SUM('Control Sample Data'!G$3:G$98)&gt;10,IF(AND(ISNUMBER('Control Sample Data'!G167),'Control Sample Data'!G167&lt;$B$1,'Control Sample Data'!G167&gt;0),'Control Sample Data'!G167,$B$1),"")</f>
        <v/>
      </c>
      <c r="T168" s="15" t="str">
        <f>IF(SUM('Control Sample Data'!H$3:H$98)&gt;10,IF(AND(ISNUMBER('Control Sample Data'!H167),'Control Sample Data'!H167&lt;$B$1,'Control Sample Data'!H167&gt;0),'Control Sample Data'!H167,$B$1),"")</f>
        <v/>
      </c>
      <c r="U168" s="15" t="str">
        <f>IF(SUM('Control Sample Data'!I$3:I$98)&gt;10,IF(AND(ISNUMBER('Control Sample Data'!I167),'Control Sample Data'!I167&lt;$B$1,'Control Sample Data'!I167&gt;0),'Control Sample Data'!I167,$B$1),"")</f>
        <v/>
      </c>
      <c r="V168" s="15" t="str">
        <f>IF(SUM('Control Sample Data'!J$3:J$98)&gt;10,IF(AND(ISNUMBER('Control Sample Data'!J167),'Control Sample Data'!J167&lt;$B$1,'Control Sample Data'!J167&gt;0),'Control Sample Data'!J167,$B$1),"")</f>
        <v/>
      </c>
      <c r="W168" s="15" t="str">
        <f>IF(SUM('Control Sample Data'!K$3:K$98)&gt;10,IF(AND(ISNUMBER('Control Sample Data'!K167),'Control Sample Data'!K167&lt;$B$1,'Control Sample Data'!K167&gt;0),'Control Sample Data'!K167,$B$1),"")</f>
        <v/>
      </c>
      <c r="X168" s="15" t="str">
        <f>IF(SUM('Control Sample Data'!L$3:L$98)&gt;10,IF(AND(ISNUMBER('Control Sample Data'!L167),'Control Sample Data'!L167&lt;$B$1,'Control Sample Data'!L167&gt;0),'Control Sample Data'!L167,$B$1),"")</f>
        <v/>
      </c>
      <c r="Y168" s="15" t="str">
        <f>IF(SUM('Control Sample Data'!M$3:M$98)&gt;10,IF(AND(ISNUMBER('Control Sample Data'!M167),'Control Sample Data'!M167&lt;$B$1,'Control Sample Data'!M167&gt;0),'Control Sample Data'!M167,$B$1),"")</f>
        <v/>
      </c>
      <c r="AT168" s="34" t="str">
        <f t="shared" si="160"/>
        <v/>
      </c>
      <c r="AU168" s="34" t="str">
        <f t="shared" si="161"/>
        <v/>
      </c>
      <c r="AV168" s="34" t="str">
        <f t="shared" si="162"/>
        <v/>
      </c>
      <c r="AW168" s="34" t="str">
        <f t="shared" si="163"/>
        <v/>
      </c>
      <c r="AX168" s="34" t="str">
        <f t="shared" si="164"/>
        <v/>
      </c>
      <c r="AY168" s="34" t="str">
        <f t="shared" si="165"/>
        <v/>
      </c>
      <c r="AZ168" s="34" t="str">
        <f t="shared" si="166"/>
        <v/>
      </c>
      <c r="BA168" s="34" t="str">
        <f t="shared" si="167"/>
        <v/>
      </c>
      <c r="BB168" s="34" t="str">
        <f t="shared" si="168"/>
        <v/>
      </c>
      <c r="BC168" s="34" t="str">
        <f t="shared" si="169"/>
        <v/>
      </c>
      <c r="BD168" s="34" t="str">
        <f t="shared" si="172"/>
        <v/>
      </c>
      <c r="BE168" s="34" t="str">
        <f t="shared" si="173"/>
        <v/>
      </c>
      <c r="BF168" s="34" t="str">
        <f t="shared" si="174"/>
        <v/>
      </c>
      <c r="BG168" s="34" t="str">
        <f t="shared" si="175"/>
        <v/>
      </c>
      <c r="BH168" s="34" t="str">
        <f t="shared" si="176"/>
        <v/>
      </c>
      <c r="BI168" s="34" t="str">
        <f t="shared" si="177"/>
        <v/>
      </c>
      <c r="BJ168" s="34" t="str">
        <f t="shared" si="178"/>
        <v/>
      </c>
      <c r="BK168" s="34" t="str">
        <f t="shared" si="179"/>
        <v/>
      </c>
      <c r="BL168" s="34" t="str">
        <f t="shared" si="180"/>
        <v/>
      </c>
      <c r="BM168" s="34" t="str">
        <f t="shared" si="181"/>
        <v/>
      </c>
      <c r="BN168" s="36" t="e">
        <f t="shared" si="170"/>
        <v>#DIV/0!</v>
      </c>
      <c r="BO168" s="36" t="e">
        <f t="shared" si="171"/>
        <v>#DIV/0!</v>
      </c>
      <c r="BP168" s="37" t="str">
        <f t="shared" si="140"/>
        <v/>
      </c>
      <c r="BQ168" s="37" t="str">
        <f t="shared" si="141"/>
        <v/>
      </c>
      <c r="BR168" s="37" t="str">
        <f t="shared" si="142"/>
        <v/>
      </c>
      <c r="BS168" s="37" t="str">
        <f t="shared" si="143"/>
        <v/>
      </c>
      <c r="BT168" s="37" t="str">
        <f t="shared" si="144"/>
        <v/>
      </c>
      <c r="BU168" s="37" t="str">
        <f t="shared" si="145"/>
        <v/>
      </c>
      <c r="BV168" s="37" t="str">
        <f t="shared" si="146"/>
        <v/>
      </c>
      <c r="BW168" s="37" t="str">
        <f t="shared" si="147"/>
        <v/>
      </c>
      <c r="BX168" s="37" t="str">
        <f t="shared" si="148"/>
        <v/>
      </c>
      <c r="BY168" s="37" t="str">
        <f t="shared" si="149"/>
        <v/>
      </c>
      <c r="BZ168" s="37" t="str">
        <f t="shared" si="150"/>
        <v/>
      </c>
      <c r="CA168" s="37" t="str">
        <f t="shared" si="151"/>
        <v/>
      </c>
      <c r="CB168" s="37" t="str">
        <f t="shared" si="152"/>
        <v/>
      </c>
      <c r="CC168" s="37" t="str">
        <f t="shared" si="153"/>
        <v/>
      </c>
      <c r="CD168" s="37" t="str">
        <f t="shared" si="154"/>
        <v/>
      </c>
      <c r="CE168" s="37" t="str">
        <f t="shared" si="155"/>
        <v/>
      </c>
      <c r="CF168" s="37" t="str">
        <f t="shared" si="156"/>
        <v/>
      </c>
      <c r="CG168" s="37" t="str">
        <f t="shared" si="157"/>
        <v/>
      </c>
      <c r="CH168" s="37" t="str">
        <f t="shared" si="158"/>
        <v/>
      </c>
      <c r="CI168" s="37" t="str">
        <f t="shared" si="159"/>
        <v/>
      </c>
    </row>
    <row r="169" spans="1:87" ht="12.75">
      <c r="A169" s="16"/>
      <c r="B169" s="14" t="str">
        <f>'Gene Table'!D168</f>
        <v>MIMAT0010195</v>
      </c>
      <c r="C169" s="14" t="s">
        <v>285</v>
      </c>
      <c r="D169" s="15" t="str">
        <f>IF(SUM('Test Sample Data'!D$3:D$98)&gt;10,IF(AND(ISNUMBER('Test Sample Data'!D168),'Test Sample Data'!D168&lt;$B$1,'Test Sample Data'!D168&gt;0),'Test Sample Data'!D168,$B$1),"")</f>
        <v/>
      </c>
      <c r="E169" s="15" t="str">
        <f>IF(SUM('Test Sample Data'!E$3:E$98)&gt;10,IF(AND(ISNUMBER('Test Sample Data'!E168),'Test Sample Data'!E168&lt;$B$1,'Test Sample Data'!E168&gt;0),'Test Sample Data'!E168,$B$1),"")</f>
        <v/>
      </c>
      <c r="F169" s="15" t="str">
        <f>IF(SUM('Test Sample Data'!F$3:F$98)&gt;10,IF(AND(ISNUMBER('Test Sample Data'!F168),'Test Sample Data'!F168&lt;$B$1,'Test Sample Data'!F168&gt;0),'Test Sample Data'!F168,$B$1),"")</f>
        <v/>
      </c>
      <c r="G169" s="15" t="str">
        <f>IF(SUM('Test Sample Data'!G$3:G$98)&gt;10,IF(AND(ISNUMBER('Test Sample Data'!G168),'Test Sample Data'!G168&lt;$B$1,'Test Sample Data'!G168&gt;0),'Test Sample Data'!G168,$B$1),"")</f>
        <v/>
      </c>
      <c r="H169" s="15" t="str">
        <f>IF(SUM('Test Sample Data'!H$3:H$98)&gt;10,IF(AND(ISNUMBER('Test Sample Data'!H168),'Test Sample Data'!H168&lt;$B$1,'Test Sample Data'!H168&gt;0),'Test Sample Data'!H168,$B$1),"")</f>
        <v/>
      </c>
      <c r="I169" s="15" t="str">
        <f>IF(SUM('Test Sample Data'!I$3:I$98)&gt;10,IF(AND(ISNUMBER('Test Sample Data'!I168),'Test Sample Data'!I168&lt;$B$1,'Test Sample Data'!I168&gt;0),'Test Sample Data'!I168,$B$1),"")</f>
        <v/>
      </c>
      <c r="J169" s="15" t="str">
        <f>IF(SUM('Test Sample Data'!J$3:J$98)&gt;10,IF(AND(ISNUMBER('Test Sample Data'!J168),'Test Sample Data'!J168&lt;$B$1,'Test Sample Data'!J168&gt;0),'Test Sample Data'!J168,$B$1),"")</f>
        <v/>
      </c>
      <c r="K169" s="15" t="str">
        <f>IF(SUM('Test Sample Data'!K$3:K$98)&gt;10,IF(AND(ISNUMBER('Test Sample Data'!K168),'Test Sample Data'!K168&lt;$B$1,'Test Sample Data'!K168&gt;0),'Test Sample Data'!K168,$B$1),"")</f>
        <v/>
      </c>
      <c r="L169" s="15" t="str">
        <f>IF(SUM('Test Sample Data'!L$3:L$98)&gt;10,IF(AND(ISNUMBER('Test Sample Data'!L168),'Test Sample Data'!L168&lt;$B$1,'Test Sample Data'!L168&gt;0),'Test Sample Data'!L168,$B$1),"")</f>
        <v/>
      </c>
      <c r="M169" s="15" t="str">
        <f>IF(SUM('Test Sample Data'!M$3:M$98)&gt;10,IF(AND(ISNUMBER('Test Sample Data'!M168),'Test Sample Data'!M168&lt;$B$1,'Test Sample Data'!M168&gt;0),'Test Sample Data'!M168,$B$1),"")</f>
        <v/>
      </c>
      <c r="N169" s="15" t="str">
        <f>'Gene Table'!D168</f>
        <v>MIMAT0010195</v>
      </c>
      <c r="O169" s="14" t="s">
        <v>285</v>
      </c>
      <c r="P169" s="15" t="str">
        <f>IF(SUM('Control Sample Data'!D$3:D$98)&gt;10,IF(AND(ISNUMBER('Control Sample Data'!D168),'Control Sample Data'!D168&lt;$B$1,'Control Sample Data'!D168&gt;0),'Control Sample Data'!D168,$B$1),"")</f>
        <v/>
      </c>
      <c r="Q169" s="15" t="str">
        <f>IF(SUM('Control Sample Data'!E$3:E$98)&gt;10,IF(AND(ISNUMBER('Control Sample Data'!E168),'Control Sample Data'!E168&lt;$B$1,'Control Sample Data'!E168&gt;0),'Control Sample Data'!E168,$B$1),"")</f>
        <v/>
      </c>
      <c r="R169" s="15" t="str">
        <f>IF(SUM('Control Sample Data'!F$3:F$98)&gt;10,IF(AND(ISNUMBER('Control Sample Data'!F168),'Control Sample Data'!F168&lt;$B$1,'Control Sample Data'!F168&gt;0),'Control Sample Data'!F168,$B$1),"")</f>
        <v/>
      </c>
      <c r="S169" s="15" t="str">
        <f>IF(SUM('Control Sample Data'!G$3:G$98)&gt;10,IF(AND(ISNUMBER('Control Sample Data'!G168),'Control Sample Data'!G168&lt;$B$1,'Control Sample Data'!G168&gt;0),'Control Sample Data'!G168,$B$1),"")</f>
        <v/>
      </c>
      <c r="T169" s="15" t="str">
        <f>IF(SUM('Control Sample Data'!H$3:H$98)&gt;10,IF(AND(ISNUMBER('Control Sample Data'!H168),'Control Sample Data'!H168&lt;$B$1,'Control Sample Data'!H168&gt;0),'Control Sample Data'!H168,$B$1),"")</f>
        <v/>
      </c>
      <c r="U169" s="15" t="str">
        <f>IF(SUM('Control Sample Data'!I$3:I$98)&gt;10,IF(AND(ISNUMBER('Control Sample Data'!I168),'Control Sample Data'!I168&lt;$B$1,'Control Sample Data'!I168&gt;0),'Control Sample Data'!I168,$B$1),"")</f>
        <v/>
      </c>
      <c r="V169" s="15" t="str">
        <f>IF(SUM('Control Sample Data'!J$3:J$98)&gt;10,IF(AND(ISNUMBER('Control Sample Data'!J168),'Control Sample Data'!J168&lt;$B$1,'Control Sample Data'!J168&gt;0),'Control Sample Data'!J168,$B$1),"")</f>
        <v/>
      </c>
      <c r="W169" s="15" t="str">
        <f>IF(SUM('Control Sample Data'!K$3:K$98)&gt;10,IF(AND(ISNUMBER('Control Sample Data'!K168),'Control Sample Data'!K168&lt;$B$1,'Control Sample Data'!K168&gt;0),'Control Sample Data'!K168,$B$1),"")</f>
        <v/>
      </c>
      <c r="X169" s="15" t="str">
        <f>IF(SUM('Control Sample Data'!L$3:L$98)&gt;10,IF(AND(ISNUMBER('Control Sample Data'!L168),'Control Sample Data'!L168&lt;$B$1,'Control Sample Data'!L168&gt;0),'Control Sample Data'!L168,$B$1),"")</f>
        <v/>
      </c>
      <c r="Y169" s="15" t="str">
        <f>IF(SUM('Control Sample Data'!M$3:M$98)&gt;10,IF(AND(ISNUMBER('Control Sample Data'!M168),'Control Sample Data'!M168&lt;$B$1,'Control Sample Data'!M168&gt;0),'Control Sample Data'!M168,$B$1),"")</f>
        <v/>
      </c>
      <c r="AT169" s="34" t="str">
        <f t="shared" si="160"/>
        <v/>
      </c>
      <c r="AU169" s="34" t="str">
        <f t="shared" si="161"/>
        <v/>
      </c>
      <c r="AV169" s="34" t="str">
        <f t="shared" si="162"/>
        <v/>
      </c>
      <c r="AW169" s="34" t="str">
        <f t="shared" si="163"/>
        <v/>
      </c>
      <c r="AX169" s="34" t="str">
        <f t="shared" si="164"/>
        <v/>
      </c>
      <c r="AY169" s="34" t="str">
        <f t="shared" si="165"/>
        <v/>
      </c>
      <c r="AZ169" s="34" t="str">
        <f t="shared" si="166"/>
        <v/>
      </c>
      <c r="BA169" s="34" t="str">
        <f t="shared" si="167"/>
        <v/>
      </c>
      <c r="BB169" s="34" t="str">
        <f t="shared" si="168"/>
        <v/>
      </c>
      <c r="BC169" s="34" t="str">
        <f t="shared" si="169"/>
        <v/>
      </c>
      <c r="BD169" s="34" t="str">
        <f t="shared" si="172"/>
        <v/>
      </c>
      <c r="BE169" s="34" t="str">
        <f t="shared" si="173"/>
        <v/>
      </c>
      <c r="BF169" s="34" t="str">
        <f t="shared" si="174"/>
        <v/>
      </c>
      <c r="BG169" s="34" t="str">
        <f t="shared" si="175"/>
        <v/>
      </c>
      <c r="BH169" s="34" t="str">
        <f t="shared" si="176"/>
        <v/>
      </c>
      <c r="BI169" s="34" t="str">
        <f t="shared" si="177"/>
        <v/>
      </c>
      <c r="BJ169" s="34" t="str">
        <f t="shared" si="178"/>
        <v/>
      </c>
      <c r="BK169" s="34" t="str">
        <f t="shared" si="179"/>
        <v/>
      </c>
      <c r="BL169" s="34" t="str">
        <f t="shared" si="180"/>
        <v/>
      </c>
      <c r="BM169" s="34" t="str">
        <f t="shared" si="181"/>
        <v/>
      </c>
      <c r="BN169" s="36" t="e">
        <f t="shared" si="170"/>
        <v>#DIV/0!</v>
      </c>
      <c r="BO169" s="36" t="e">
        <f t="shared" si="171"/>
        <v>#DIV/0!</v>
      </c>
      <c r="BP169" s="37" t="str">
        <f t="shared" si="140"/>
        <v/>
      </c>
      <c r="BQ169" s="37" t="str">
        <f t="shared" si="141"/>
        <v/>
      </c>
      <c r="BR169" s="37" t="str">
        <f t="shared" si="142"/>
        <v/>
      </c>
      <c r="BS169" s="37" t="str">
        <f t="shared" si="143"/>
        <v/>
      </c>
      <c r="BT169" s="37" t="str">
        <f t="shared" si="144"/>
        <v/>
      </c>
      <c r="BU169" s="37" t="str">
        <f t="shared" si="145"/>
        <v/>
      </c>
      <c r="BV169" s="37" t="str">
        <f t="shared" si="146"/>
        <v/>
      </c>
      <c r="BW169" s="37" t="str">
        <f t="shared" si="147"/>
        <v/>
      </c>
      <c r="BX169" s="37" t="str">
        <f t="shared" si="148"/>
        <v/>
      </c>
      <c r="BY169" s="37" t="str">
        <f t="shared" si="149"/>
        <v/>
      </c>
      <c r="BZ169" s="37" t="str">
        <f t="shared" si="150"/>
        <v/>
      </c>
      <c r="CA169" s="37" t="str">
        <f t="shared" si="151"/>
        <v/>
      </c>
      <c r="CB169" s="37" t="str">
        <f t="shared" si="152"/>
        <v/>
      </c>
      <c r="CC169" s="37" t="str">
        <f t="shared" si="153"/>
        <v/>
      </c>
      <c r="CD169" s="37" t="str">
        <f t="shared" si="154"/>
        <v/>
      </c>
      <c r="CE169" s="37" t="str">
        <f t="shared" si="155"/>
        <v/>
      </c>
      <c r="CF169" s="37" t="str">
        <f t="shared" si="156"/>
        <v/>
      </c>
      <c r="CG169" s="37" t="str">
        <f t="shared" si="157"/>
        <v/>
      </c>
      <c r="CH169" s="37" t="str">
        <f t="shared" si="158"/>
        <v/>
      </c>
      <c r="CI169" s="37" t="str">
        <f t="shared" si="159"/>
        <v/>
      </c>
    </row>
    <row r="170" spans="1:87" ht="12.75">
      <c r="A170" s="16"/>
      <c r="B170" s="14" t="str">
        <f>'Gene Table'!D169</f>
        <v>MIMAT0015072</v>
      </c>
      <c r="C170" s="14" t="s">
        <v>289</v>
      </c>
      <c r="D170" s="15" t="str">
        <f>IF(SUM('Test Sample Data'!D$3:D$98)&gt;10,IF(AND(ISNUMBER('Test Sample Data'!D169),'Test Sample Data'!D169&lt;$B$1,'Test Sample Data'!D169&gt;0),'Test Sample Data'!D169,$B$1),"")</f>
        <v/>
      </c>
      <c r="E170" s="15" t="str">
        <f>IF(SUM('Test Sample Data'!E$3:E$98)&gt;10,IF(AND(ISNUMBER('Test Sample Data'!E169),'Test Sample Data'!E169&lt;$B$1,'Test Sample Data'!E169&gt;0),'Test Sample Data'!E169,$B$1),"")</f>
        <v/>
      </c>
      <c r="F170" s="15" t="str">
        <f>IF(SUM('Test Sample Data'!F$3:F$98)&gt;10,IF(AND(ISNUMBER('Test Sample Data'!F169),'Test Sample Data'!F169&lt;$B$1,'Test Sample Data'!F169&gt;0),'Test Sample Data'!F169,$B$1),"")</f>
        <v/>
      </c>
      <c r="G170" s="15" t="str">
        <f>IF(SUM('Test Sample Data'!G$3:G$98)&gt;10,IF(AND(ISNUMBER('Test Sample Data'!G169),'Test Sample Data'!G169&lt;$B$1,'Test Sample Data'!G169&gt;0),'Test Sample Data'!G169,$B$1),"")</f>
        <v/>
      </c>
      <c r="H170" s="15" t="str">
        <f>IF(SUM('Test Sample Data'!H$3:H$98)&gt;10,IF(AND(ISNUMBER('Test Sample Data'!H169),'Test Sample Data'!H169&lt;$B$1,'Test Sample Data'!H169&gt;0),'Test Sample Data'!H169,$B$1),"")</f>
        <v/>
      </c>
      <c r="I170" s="15" t="str">
        <f>IF(SUM('Test Sample Data'!I$3:I$98)&gt;10,IF(AND(ISNUMBER('Test Sample Data'!I169),'Test Sample Data'!I169&lt;$B$1,'Test Sample Data'!I169&gt;0),'Test Sample Data'!I169,$B$1),"")</f>
        <v/>
      </c>
      <c r="J170" s="15" t="str">
        <f>IF(SUM('Test Sample Data'!J$3:J$98)&gt;10,IF(AND(ISNUMBER('Test Sample Data'!J169),'Test Sample Data'!J169&lt;$B$1,'Test Sample Data'!J169&gt;0),'Test Sample Data'!J169,$B$1),"")</f>
        <v/>
      </c>
      <c r="K170" s="15" t="str">
        <f>IF(SUM('Test Sample Data'!K$3:K$98)&gt;10,IF(AND(ISNUMBER('Test Sample Data'!K169),'Test Sample Data'!K169&lt;$B$1,'Test Sample Data'!K169&gt;0),'Test Sample Data'!K169,$B$1),"")</f>
        <v/>
      </c>
      <c r="L170" s="15" t="str">
        <f>IF(SUM('Test Sample Data'!L$3:L$98)&gt;10,IF(AND(ISNUMBER('Test Sample Data'!L169),'Test Sample Data'!L169&lt;$B$1,'Test Sample Data'!L169&gt;0),'Test Sample Data'!L169,$B$1),"")</f>
        <v/>
      </c>
      <c r="M170" s="15" t="str">
        <f>IF(SUM('Test Sample Data'!M$3:M$98)&gt;10,IF(AND(ISNUMBER('Test Sample Data'!M169),'Test Sample Data'!M169&lt;$B$1,'Test Sample Data'!M169&gt;0),'Test Sample Data'!M169,$B$1),"")</f>
        <v/>
      </c>
      <c r="N170" s="15" t="str">
        <f>'Gene Table'!D169</f>
        <v>MIMAT0015072</v>
      </c>
      <c r="O170" s="14" t="s">
        <v>289</v>
      </c>
      <c r="P170" s="15" t="str">
        <f>IF(SUM('Control Sample Data'!D$3:D$98)&gt;10,IF(AND(ISNUMBER('Control Sample Data'!D169),'Control Sample Data'!D169&lt;$B$1,'Control Sample Data'!D169&gt;0),'Control Sample Data'!D169,$B$1),"")</f>
        <v/>
      </c>
      <c r="Q170" s="15" t="str">
        <f>IF(SUM('Control Sample Data'!E$3:E$98)&gt;10,IF(AND(ISNUMBER('Control Sample Data'!E169),'Control Sample Data'!E169&lt;$B$1,'Control Sample Data'!E169&gt;0),'Control Sample Data'!E169,$B$1),"")</f>
        <v/>
      </c>
      <c r="R170" s="15" t="str">
        <f>IF(SUM('Control Sample Data'!F$3:F$98)&gt;10,IF(AND(ISNUMBER('Control Sample Data'!F169),'Control Sample Data'!F169&lt;$B$1,'Control Sample Data'!F169&gt;0),'Control Sample Data'!F169,$B$1),"")</f>
        <v/>
      </c>
      <c r="S170" s="15" t="str">
        <f>IF(SUM('Control Sample Data'!G$3:G$98)&gt;10,IF(AND(ISNUMBER('Control Sample Data'!G169),'Control Sample Data'!G169&lt;$B$1,'Control Sample Data'!G169&gt;0),'Control Sample Data'!G169,$B$1),"")</f>
        <v/>
      </c>
      <c r="T170" s="15" t="str">
        <f>IF(SUM('Control Sample Data'!H$3:H$98)&gt;10,IF(AND(ISNUMBER('Control Sample Data'!H169),'Control Sample Data'!H169&lt;$B$1,'Control Sample Data'!H169&gt;0),'Control Sample Data'!H169,$B$1),"")</f>
        <v/>
      </c>
      <c r="U170" s="15" t="str">
        <f>IF(SUM('Control Sample Data'!I$3:I$98)&gt;10,IF(AND(ISNUMBER('Control Sample Data'!I169),'Control Sample Data'!I169&lt;$B$1,'Control Sample Data'!I169&gt;0),'Control Sample Data'!I169,$B$1),"")</f>
        <v/>
      </c>
      <c r="V170" s="15" t="str">
        <f>IF(SUM('Control Sample Data'!J$3:J$98)&gt;10,IF(AND(ISNUMBER('Control Sample Data'!J169),'Control Sample Data'!J169&lt;$B$1,'Control Sample Data'!J169&gt;0),'Control Sample Data'!J169,$B$1),"")</f>
        <v/>
      </c>
      <c r="W170" s="15" t="str">
        <f>IF(SUM('Control Sample Data'!K$3:K$98)&gt;10,IF(AND(ISNUMBER('Control Sample Data'!K169),'Control Sample Data'!K169&lt;$B$1,'Control Sample Data'!K169&gt;0),'Control Sample Data'!K169,$B$1),"")</f>
        <v/>
      </c>
      <c r="X170" s="15" t="str">
        <f>IF(SUM('Control Sample Data'!L$3:L$98)&gt;10,IF(AND(ISNUMBER('Control Sample Data'!L169),'Control Sample Data'!L169&lt;$B$1,'Control Sample Data'!L169&gt;0),'Control Sample Data'!L169,$B$1),"")</f>
        <v/>
      </c>
      <c r="Y170" s="15" t="str">
        <f>IF(SUM('Control Sample Data'!M$3:M$98)&gt;10,IF(AND(ISNUMBER('Control Sample Data'!M169),'Control Sample Data'!M169&lt;$B$1,'Control Sample Data'!M169&gt;0),'Control Sample Data'!M169,$B$1),"")</f>
        <v/>
      </c>
      <c r="AT170" s="34" t="str">
        <f t="shared" si="160"/>
        <v/>
      </c>
      <c r="AU170" s="34" t="str">
        <f t="shared" si="161"/>
        <v/>
      </c>
      <c r="AV170" s="34" t="str">
        <f t="shared" si="162"/>
        <v/>
      </c>
      <c r="AW170" s="34" t="str">
        <f t="shared" si="163"/>
        <v/>
      </c>
      <c r="AX170" s="34" t="str">
        <f t="shared" si="164"/>
        <v/>
      </c>
      <c r="AY170" s="34" t="str">
        <f t="shared" si="165"/>
        <v/>
      </c>
      <c r="AZ170" s="34" t="str">
        <f t="shared" si="166"/>
        <v/>
      </c>
      <c r="BA170" s="34" t="str">
        <f t="shared" si="167"/>
        <v/>
      </c>
      <c r="BB170" s="34" t="str">
        <f t="shared" si="168"/>
        <v/>
      </c>
      <c r="BC170" s="34" t="str">
        <f t="shared" si="169"/>
        <v/>
      </c>
      <c r="BD170" s="34" t="str">
        <f t="shared" si="172"/>
        <v/>
      </c>
      <c r="BE170" s="34" t="str">
        <f t="shared" si="173"/>
        <v/>
      </c>
      <c r="BF170" s="34" t="str">
        <f t="shared" si="174"/>
        <v/>
      </c>
      <c r="BG170" s="34" t="str">
        <f t="shared" si="175"/>
        <v/>
      </c>
      <c r="BH170" s="34" t="str">
        <f t="shared" si="176"/>
        <v/>
      </c>
      <c r="BI170" s="34" t="str">
        <f t="shared" si="177"/>
        <v/>
      </c>
      <c r="BJ170" s="34" t="str">
        <f t="shared" si="178"/>
        <v/>
      </c>
      <c r="BK170" s="34" t="str">
        <f t="shared" si="179"/>
        <v/>
      </c>
      <c r="BL170" s="34" t="str">
        <f t="shared" si="180"/>
        <v/>
      </c>
      <c r="BM170" s="34" t="str">
        <f t="shared" si="181"/>
        <v/>
      </c>
      <c r="BN170" s="36" t="e">
        <f t="shared" si="170"/>
        <v>#DIV/0!</v>
      </c>
      <c r="BO170" s="36" t="e">
        <f t="shared" si="171"/>
        <v>#DIV/0!</v>
      </c>
      <c r="BP170" s="37" t="str">
        <f t="shared" si="140"/>
        <v/>
      </c>
      <c r="BQ170" s="37" t="str">
        <f t="shared" si="141"/>
        <v/>
      </c>
      <c r="BR170" s="37" t="str">
        <f t="shared" si="142"/>
        <v/>
      </c>
      <c r="BS170" s="37" t="str">
        <f t="shared" si="143"/>
        <v/>
      </c>
      <c r="BT170" s="37" t="str">
        <f t="shared" si="144"/>
        <v/>
      </c>
      <c r="BU170" s="37" t="str">
        <f t="shared" si="145"/>
        <v/>
      </c>
      <c r="BV170" s="37" t="str">
        <f t="shared" si="146"/>
        <v/>
      </c>
      <c r="BW170" s="37" t="str">
        <f t="shared" si="147"/>
        <v/>
      </c>
      <c r="BX170" s="37" t="str">
        <f t="shared" si="148"/>
        <v/>
      </c>
      <c r="BY170" s="37" t="str">
        <f t="shared" si="149"/>
        <v/>
      </c>
      <c r="BZ170" s="37" t="str">
        <f t="shared" si="150"/>
        <v/>
      </c>
      <c r="CA170" s="37" t="str">
        <f t="shared" si="151"/>
        <v/>
      </c>
      <c r="CB170" s="37" t="str">
        <f t="shared" si="152"/>
        <v/>
      </c>
      <c r="CC170" s="37" t="str">
        <f t="shared" si="153"/>
        <v/>
      </c>
      <c r="CD170" s="37" t="str">
        <f t="shared" si="154"/>
        <v/>
      </c>
      <c r="CE170" s="37" t="str">
        <f t="shared" si="155"/>
        <v/>
      </c>
      <c r="CF170" s="37" t="str">
        <f t="shared" si="156"/>
        <v/>
      </c>
      <c r="CG170" s="37" t="str">
        <f t="shared" si="157"/>
        <v/>
      </c>
      <c r="CH170" s="37" t="str">
        <f t="shared" si="158"/>
        <v/>
      </c>
      <c r="CI170" s="37" t="str">
        <f t="shared" si="159"/>
        <v/>
      </c>
    </row>
    <row r="171" spans="1:87" ht="12.75">
      <c r="A171" s="16"/>
      <c r="B171" s="14" t="str">
        <f>'Gene Table'!D170</f>
        <v>MIMAT0004592</v>
      </c>
      <c r="C171" s="14" t="s">
        <v>293</v>
      </c>
      <c r="D171" s="15" t="str">
        <f>IF(SUM('Test Sample Data'!D$3:D$98)&gt;10,IF(AND(ISNUMBER('Test Sample Data'!D170),'Test Sample Data'!D170&lt;$B$1,'Test Sample Data'!D170&gt;0),'Test Sample Data'!D170,$B$1),"")</f>
        <v/>
      </c>
      <c r="E171" s="15" t="str">
        <f>IF(SUM('Test Sample Data'!E$3:E$98)&gt;10,IF(AND(ISNUMBER('Test Sample Data'!E170),'Test Sample Data'!E170&lt;$B$1,'Test Sample Data'!E170&gt;0),'Test Sample Data'!E170,$B$1),"")</f>
        <v/>
      </c>
      <c r="F171" s="15" t="str">
        <f>IF(SUM('Test Sample Data'!F$3:F$98)&gt;10,IF(AND(ISNUMBER('Test Sample Data'!F170),'Test Sample Data'!F170&lt;$B$1,'Test Sample Data'!F170&gt;0),'Test Sample Data'!F170,$B$1),"")</f>
        <v/>
      </c>
      <c r="G171" s="15" t="str">
        <f>IF(SUM('Test Sample Data'!G$3:G$98)&gt;10,IF(AND(ISNUMBER('Test Sample Data'!G170),'Test Sample Data'!G170&lt;$B$1,'Test Sample Data'!G170&gt;0),'Test Sample Data'!G170,$B$1),"")</f>
        <v/>
      </c>
      <c r="H171" s="15" t="str">
        <f>IF(SUM('Test Sample Data'!H$3:H$98)&gt;10,IF(AND(ISNUMBER('Test Sample Data'!H170),'Test Sample Data'!H170&lt;$B$1,'Test Sample Data'!H170&gt;0),'Test Sample Data'!H170,$B$1),"")</f>
        <v/>
      </c>
      <c r="I171" s="15" t="str">
        <f>IF(SUM('Test Sample Data'!I$3:I$98)&gt;10,IF(AND(ISNUMBER('Test Sample Data'!I170),'Test Sample Data'!I170&lt;$B$1,'Test Sample Data'!I170&gt;0),'Test Sample Data'!I170,$B$1),"")</f>
        <v/>
      </c>
      <c r="J171" s="15" t="str">
        <f>IF(SUM('Test Sample Data'!J$3:J$98)&gt;10,IF(AND(ISNUMBER('Test Sample Data'!J170),'Test Sample Data'!J170&lt;$B$1,'Test Sample Data'!J170&gt;0),'Test Sample Data'!J170,$B$1),"")</f>
        <v/>
      </c>
      <c r="K171" s="15" t="str">
        <f>IF(SUM('Test Sample Data'!K$3:K$98)&gt;10,IF(AND(ISNUMBER('Test Sample Data'!K170),'Test Sample Data'!K170&lt;$B$1,'Test Sample Data'!K170&gt;0),'Test Sample Data'!K170,$B$1),"")</f>
        <v/>
      </c>
      <c r="L171" s="15" t="str">
        <f>IF(SUM('Test Sample Data'!L$3:L$98)&gt;10,IF(AND(ISNUMBER('Test Sample Data'!L170),'Test Sample Data'!L170&lt;$B$1,'Test Sample Data'!L170&gt;0),'Test Sample Data'!L170,$B$1),"")</f>
        <v/>
      </c>
      <c r="M171" s="15" t="str">
        <f>IF(SUM('Test Sample Data'!M$3:M$98)&gt;10,IF(AND(ISNUMBER('Test Sample Data'!M170),'Test Sample Data'!M170&lt;$B$1,'Test Sample Data'!M170&gt;0),'Test Sample Data'!M170,$B$1),"")</f>
        <v/>
      </c>
      <c r="N171" s="15" t="str">
        <f>'Gene Table'!D170</f>
        <v>MIMAT0004592</v>
      </c>
      <c r="O171" s="14" t="s">
        <v>293</v>
      </c>
      <c r="P171" s="15" t="str">
        <f>IF(SUM('Control Sample Data'!D$3:D$98)&gt;10,IF(AND(ISNUMBER('Control Sample Data'!D170),'Control Sample Data'!D170&lt;$B$1,'Control Sample Data'!D170&gt;0),'Control Sample Data'!D170,$B$1),"")</f>
        <v/>
      </c>
      <c r="Q171" s="15" t="str">
        <f>IF(SUM('Control Sample Data'!E$3:E$98)&gt;10,IF(AND(ISNUMBER('Control Sample Data'!E170),'Control Sample Data'!E170&lt;$B$1,'Control Sample Data'!E170&gt;0),'Control Sample Data'!E170,$B$1),"")</f>
        <v/>
      </c>
      <c r="R171" s="15" t="str">
        <f>IF(SUM('Control Sample Data'!F$3:F$98)&gt;10,IF(AND(ISNUMBER('Control Sample Data'!F170),'Control Sample Data'!F170&lt;$B$1,'Control Sample Data'!F170&gt;0),'Control Sample Data'!F170,$B$1),"")</f>
        <v/>
      </c>
      <c r="S171" s="15" t="str">
        <f>IF(SUM('Control Sample Data'!G$3:G$98)&gt;10,IF(AND(ISNUMBER('Control Sample Data'!G170),'Control Sample Data'!G170&lt;$B$1,'Control Sample Data'!G170&gt;0),'Control Sample Data'!G170,$B$1),"")</f>
        <v/>
      </c>
      <c r="T171" s="15" t="str">
        <f>IF(SUM('Control Sample Data'!H$3:H$98)&gt;10,IF(AND(ISNUMBER('Control Sample Data'!H170),'Control Sample Data'!H170&lt;$B$1,'Control Sample Data'!H170&gt;0),'Control Sample Data'!H170,$B$1),"")</f>
        <v/>
      </c>
      <c r="U171" s="15" t="str">
        <f>IF(SUM('Control Sample Data'!I$3:I$98)&gt;10,IF(AND(ISNUMBER('Control Sample Data'!I170),'Control Sample Data'!I170&lt;$B$1,'Control Sample Data'!I170&gt;0),'Control Sample Data'!I170,$B$1),"")</f>
        <v/>
      </c>
      <c r="V171" s="15" t="str">
        <f>IF(SUM('Control Sample Data'!J$3:J$98)&gt;10,IF(AND(ISNUMBER('Control Sample Data'!J170),'Control Sample Data'!J170&lt;$B$1,'Control Sample Data'!J170&gt;0),'Control Sample Data'!J170,$B$1),"")</f>
        <v/>
      </c>
      <c r="W171" s="15" t="str">
        <f>IF(SUM('Control Sample Data'!K$3:K$98)&gt;10,IF(AND(ISNUMBER('Control Sample Data'!K170),'Control Sample Data'!K170&lt;$B$1,'Control Sample Data'!K170&gt;0),'Control Sample Data'!K170,$B$1),"")</f>
        <v/>
      </c>
      <c r="X171" s="15" t="str">
        <f>IF(SUM('Control Sample Data'!L$3:L$98)&gt;10,IF(AND(ISNUMBER('Control Sample Data'!L170),'Control Sample Data'!L170&lt;$B$1,'Control Sample Data'!L170&gt;0),'Control Sample Data'!L170,$B$1),"")</f>
        <v/>
      </c>
      <c r="Y171" s="15" t="str">
        <f>IF(SUM('Control Sample Data'!M$3:M$98)&gt;10,IF(AND(ISNUMBER('Control Sample Data'!M170),'Control Sample Data'!M170&lt;$B$1,'Control Sample Data'!M170&gt;0),'Control Sample Data'!M170,$B$1),"")</f>
        <v/>
      </c>
      <c r="AT171" s="34" t="str">
        <f t="shared" si="160"/>
        <v/>
      </c>
      <c r="AU171" s="34" t="str">
        <f t="shared" si="161"/>
        <v/>
      </c>
      <c r="AV171" s="34" t="str">
        <f t="shared" si="162"/>
        <v/>
      </c>
      <c r="AW171" s="34" t="str">
        <f t="shared" si="163"/>
        <v/>
      </c>
      <c r="AX171" s="34" t="str">
        <f t="shared" si="164"/>
        <v/>
      </c>
      <c r="AY171" s="34" t="str">
        <f t="shared" si="165"/>
        <v/>
      </c>
      <c r="AZ171" s="34" t="str">
        <f t="shared" si="166"/>
        <v/>
      </c>
      <c r="BA171" s="34" t="str">
        <f t="shared" si="167"/>
        <v/>
      </c>
      <c r="BB171" s="34" t="str">
        <f t="shared" si="168"/>
        <v/>
      </c>
      <c r="BC171" s="34" t="str">
        <f t="shared" si="169"/>
        <v/>
      </c>
      <c r="BD171" s="34" t="str">
        <f t="shared" si="172"/>
        <v/>
      </c>
      <c r="BE171" s="34" t="str">
        <f t="shared" si="173"/>
        <v/>
      </c>
      <c r="BF171" s="34" t="str">
        <f t="shared" si="174"/>
        <v/>
      </c>
      <c r="BG171" s="34" t="str">
        <f t="shared" si="175"/>
        <v/>
      </c>
      <c r="BH171" s="34" t="str">
        <f t="shared" si="176"/>
        <v/>
      </c>
      <c r="BI171" s="34" t="str">
        <f t="shared" si="177"/>
        <v/>
      </c>
      <c r="BJ171" s="34" t="str">
        <f t="shared" si="178"/>
        <v/>
      </c>
      <c r="BK171" s="34" t="str">
        <f t="shared" si="179"/>
        <v/>
      </c>
      <c r="BL171" s="34" t="str">
        <f t="shared" si="180"/>
        <v/>
      </c>
      <c r="BM171" s="34" t="str">
        <f t="shared" si="181"/>
        <v/>
      </c>
      <c r="BN171" s="36" t="e">
        <f t="shared" si="170"/>
        <v>#DIV/0!</v>
      </c>
      <c r="BO171" s="36" t="e">
        <f t="shared" si="171"/>
        <v>#DIV/0!</v>
      </c>
      <c r="BP171" s="37" t="str">
        <f t="shared" si="140"/>
        <v/>
      </c>
      <c r="BQ171" s="37" t="str">
        <f t="shared" si="141"/>
        <v/>
      </c>
      <c r="BR171" s="37" t="str">
        <f t="shared" si="142"/>
        <v/>
      </c>
      <c r="BS171" s="37" t="str">
        <f t="shared" si="143"/>
        <v/>
      </c>
      <c r="BT171" s="37" t="str">
        <f t="shared" si="144"/>
        <v/>
      </c>
      <c r="BU171" s="37" t="str">
        <f t="shared" si="145"/>
        <v/>
      </c>
      <c r="BV171" s="37" t="str">
        <f t="shared" si="146"/>
        <v/>
      </c>
      <c r="BW171" s="37" t="str">
        <f t="shared" si="147"/>
        <v/>
      </c>
      <c r="BX171" s="37" t="str">
        <f t="shared" si="148"/>
        <v/>
      </c>
      <c r="BY171" s="37" t="str">
        <f t="shared" si="149"/>
        <v/>
      </c>
      <c r="BZ171" s="37" t="str">
        <f t="shared" si="150"/>
        <v/>
      </c>
      <c r="CA171" s="37" t="str">
        <f t="shared" si="151"/>
        <v/>
      </c>
      <c r="CB171" s="37" t="str">
        <f t="shared" si="152"/>
        <v/>
      </c>
      <c r="CC171" s="37" t="str">
        <f t="shared" si="153"/>
        <v/>
      </c>
      <c r="CD171" s="37" t="str">
        <f t="shared" si="154"/>
        <v/>
      </c>
      <c r="CE171" s="37" t="str">
        <f t="shared" si="155"/>
        <v/>
      </c>
      <c r="CF171" s="37" t="str">
        <f t="shared" si="156"/>
        <v/>
      </c>
      <c r="CG171" s="37" t="str">
        <f t="shared" si="157"/>
        <v/>
      </c>
      <c r="CH171" s="37" t="str">
        <f t="shared" si="158"/>
        <v/>
      </c>
      <c r="CI171" s="37" t="str">
        <f t="shared" si="159"/>
        <v/>
      </c>
    </row>
    <row r="172" spans="1:87" ht="12.75">
      <c r="A172" s="16"/>
      <c r="B172" s="14" t="str">
        <f>'Gene Table'!D171</f>
        <v>MIMAT0004603</v>
      </c>
      <c r="C172" s="14" t="s">
        <v>297</v>
      </c>
      <c r="D172" s="15" t="str">
        <f>IF(SUM('Test Sample Data'!D$3:D$98)&gt;10,IF(AND(ISNUMBER('Test Sample Data'!D171),'Test Sample Data'!D171&lt;$B$1,'Test Sample Data'!D171&gt;0),'Test Sample Data'!D171,$B$1),"")</f>
        <v/>
      </c>
      <c r="E172" s="15" t="str">
        <f>IF(SUM('Test Sample Data'!E$3:E$98)&gt;10,IF(AND(ISNUMBER('Test Sample Data'!E171),'Test Sample Data'!E171&lt;$B$1,'Test Sample Data'!E171&gt;0),'Test Sample Data'!E171,$B$1),"")</f>
        <v/>
      </c>
      <c r="F172" s="15" t="str">
        <f>IF(SUM('Test Sample Data'!F$3:F$98)&gt;10,IF(AND(ISNUMBER('Test Sample Data'!F171),'Test Sample Data'!F171&lt;$B$1,'Test Sample Data'!F171&gt;0),'Test Sample Data'!F171,$B$1),"")</f>
        <v/>
      </c>
      <c r="G172" s="15" t="str">
        <f>IF(SUM('Test Sample Data'!G$3:G$98)&gt;10,IF(AND(ISNUMBER('Test Sample Data'!G171),'Test Sample Data'!G171&lt;$B$1,'Test Sample Data'!G171&gt;0),'Test Sample Data'!G171,$B$1),"")</f>
        <v/>
      </c>
      <c r="H172" s="15" t="str">
        <f>IF(SUM('Test Sample Data'!H$3:H$98)&gt;10,IF(AND(ISNUMBER('Test Sample Data'!H171),'Test Sample Data'!H171&lt;$B$1,'Test Sample Data'!H171&gt;0),'Test Sample Data'!H171,$B$1),"")</f>
        <v/>
      </c>
      <c r="I172" s="15" t="str">
        <f>IF(SUM('Test Sample Data'!I$3:I$98)&gt;10,IF(AND(ISNUMBER('Test Sample Data'!I171),'Test Sample Data'!I171&lt;$B$1,'Test Sample Data'!I171&gt;0),'Test Sample Data'!I171,$B$1),"")</f>
        <v/>
      </c>
      <c r="J172" s="15" t="str">
        <f>IF(SUM('Test Sample Data'!J$3:J$98)&gt;10,IF(AND(ISNUMBER('Test Sample Data'!J171),'Test Sample Data'!J171&lt;$B$1,'Test Sample Data'!J171&gt;0),'Test Sample Data'!J171,$B$1),"")</f>
        <v/>
      </c>
      <c r="K172" s="15" t="str">
        <f>IF(SUM('Test Sample Data'!K$3:K$98)&gt;10,IF(AND(ISNUMBER('Test Sample Data'!K171),'Test Sample Data'!K171&lt;$B$1,'Test Sample Data'!K171&gt;0),'Test Sample Data'!K171,$B$1),"")</f>
        <v/>
      </c>
      <c r="L172" s="15" t="str">
        <f>IF(SUM('Test Sample Data'!L$3:L$98)&gt;10,IF(AND(ISNUMBER('Test Sample Data'!L171),'Test Sample Data'!L171&lt;$B$1,'Test Sample Data'!L171&gt;0),'Test Sample Data'!L171,$B$1),"")</f>
        <v/>
      </c>
      <c r="M172" s="15" t="str">
        <f>IF(SUM('Test Sample Data'!M$3:M$98)&gt;10,IF(AND(ISNUMBER('Test Sample Data'!M171),'Test Sample Data'!M171&lt;$B$1,'Test Sample Data'!M171&gt;0),'Test Sample Data'!M171,$B$1),"")</f>
        <v/>
      </c>
      <c r="N172" s="15" t="str">
        <f>'Gene Table'!D171</f>
        <v>MIMAT0004603</v>
      </c>
      <c r="O172" s="14" t="s">
        <v>297</v>
      </c>
      <c r="P172" s="15" t="str">
        <f>IF(SUM('Control Sample Data'!D$3:D$98)&gt;10,IF(AND(ISNUMBER('Control Sample Data'!D171),'Control Sample Data'!D171&lt;$B$1,'Control Sample Data'!D171&gt;0),'Control Sample Data'!D171,$B$1),"")</f>
        <v/>
      </c>
      <c r="Q172" s="15" t="str">
        <f>IF(SUM('Control Sample Data'!E$3:E$98)&gt;10,IF(AND(ISNUMBER('Control Sample Data'!E171),'Control Sample Data'!E171&lt;$B$1,'Control Sample Data'!E171&gt;0),'Control Sample Data'!E171,$B$1),"")</f>
        <v/>
      </c>
      <c r="R172" s="15" t="str">
        <f>IF(SUM('Control Sample Data'!F$3:F$98)&gt;10,IF(AND(ISNUMBER('Control Sample Data'!F171),'Control Sample Data'!F171&lt;$B$1,'Control Sample Data'!F171&gt;0),'Control Sample Data'!F171,$B$1),"")</f>
        <v/>
      </c>
      <c r="S172" s="15" t="str">
        <f>IF(SUM('Control Sample Data'!G$3:G$98)&gt;10,IF(AND(ISNUMBER('Control Sample Data'!G171),'Control Sample Data'!G171&lt;$B$1,'Control Sample Data'!G171&gt;0),'Control Sample Data'!G171,$B$1),"")</f>
        <v/>
      </c>
      <c r="T172" s="15" t="str">
        <f>IF(SUM('Control Sample Data'!H$3:H$98)&gt;10,IF(AND(ISNUMBER('Control Sample Data'!H171),'Control Sample Data'!H171&lt;$B$1,'Control Sample Data'!H171&gt;0),'Control Sample Data'!H171,$B$1),"")</f>
        <v/>
      </c>
      <c r="U172" s="15" t="str">
        <f>IF(SUM('Control Sample Data'!I$3:I$98)&gt;10,IF(AND(ISNUMBER('Control Sample Data'!I171),'Control Sample Data'!I171&lt;$B$1,'Control Sample Data'!I171&gt;0),'Control Sample Data'!I171,$B$1),"")</f>
        <v/>
      </c>
      <c r="V172" s="15" t="str">
        <f>IF(SUM('Control Sample Data'!J$3:J$98)&gt;10,IF(AND(ISNUMBER('Control Sample Data'!J171),'Control Sample Data'!J171&lt;$B$1,'Control Sample Data'!J171&gt;0),'Control Sample Data'!J171,$B$1),"")</f>
        <v/>
      </c>
      <c r="W172" s="15" t="str">
        <f>IF(SUM('Control Sample Data'!K$3:K$98)&gt;10,IF(AND(ISNUMBER('Control Sample Data'!K171),'Control Sample Data'!K171&lt;$B$1,'Control Sample Data'!K171&gt;0),'Control Sample Data'!K171,$B$1),"")</f>
        <v/>
      </c>
      <c r="X172" s="15" t="str">
        <f>IF(SUM('Control Sample Data'!L$3:L$98)&gt;10,IF(AND(ISNUMBER('Control Sample Data'!L171),'Control Sample Data'!L171&lt;$B$1,'Control Sample Data'!L171&gt;0),'Control Sample Data'!L171,$B$1),"")</f>
        <v/>
      </c>
      <c r="Y172" s="15" t="str">
        <f>IF(SUM('Control Sample Data'!M$3:M$98)&gt;10,IF(AND(ISNUMBER('Control Sample Data'!M171),'Control Sample Data'!M171&lt;$B$1,'Control Sample Data'!M171&gt;0),'Control Sample Data'!M171,$B$1),"")</f>
        <v/>
      </c>
      <c r="AT172" s="34" t="str">
        <f t="shared" si="160"/>
        <v/>
      </c>
      <c r="AU172" s="34" t="str">
        <f t="shared" si="161"/>
        <v/>
      </c>
      <c r="AV172" s="34" t="str">
        <f t="shared" si="162"/>
        <v/>
      </c>
      <c r="AW172" s="34" t="str">
        <f t="shared" si="163"/>
        <v/>
      </c>
      <c r="AX172" s="34" t="str">
        <f t="shared" si="164"/>
        <v/>
      </c>
      <c r="AY172" s="34" t="str">
        <f t="shared" si="165"/>
        <v/>
      </c>
      <c r="AZ172" s="34" t="str">
        <f t="shared" si="166"/>
        <v/>
      </c>
      <c r="BA172" s="34" t="str">
        <f t="shared" si="167"/>
        <v/>
      </c>
      <c r="BB172" s="34" t="str">
        <f t="shared" si="168"/>
        <v/>
      </c>
      <c r="BC172" s="34" t="str">
        <f t="shared" si="169"/>
        <v/>
      </c>
      <c r="BD172" s="34" t="str">
        <f t="shared" si="172"/>
        <v/>
      </c>
      <c r="BE172" s="34" t="str">
        <f t="shared" si="173"/>
        <v/>
      </c>
      <c r="BF172" s="34" t="str">
        <f t="shared" si="174"/>
        <v/>
      </c>
      <c r="BG172" s="34" t="str">
        <f t="shared" si="175"/>
        <v/>
      </c>
      <c r="BH172" s="34" t="str">
        <f t="shared" si="176"/>
        <v/>
      </c>
      <c r="BI172" s="34" t="str">
        <f t="shared" si="177"/>
        <v/>
      </c>
      <c r="BJ172" s="34" t="str">
        <f t="shared" si="178"/>
        <v/>
      </c>
      <c r="BK172" s="34" t="str">
        <f t="shared" si="179"/>
        <v/>
      </c>
      <c r="BL172" s="34" t="str">
        <f t="shared" si="180"/>
        <v/>
      </c>
      <c r="BM172" s="34" t="str">
        <f t="shared" si="181"/>
        <v/>
      </c>
      <c r="BN172" s="36" t="e">
        <f t="shared" si="170"/>
        <v>#DIV/0!</v>
      </c>
      <c r="BO172" s="36" t="e">
        <f t="shared" si="171"/>
        <v>#DIV/0!</v>
      </c>
      <c r="BP172" s="37" t="str">
        <f t="shared" si="140"/>
        <v/>
      </c>
      <c r="BQ172" s="37" t="str">
        <f t="shared" si="141"/>
        <v/>
      </c>
      <c r="BR172" s="37" t="str">
        <f t="shared" si="142"/>
        <v/>
      </c>
      <c r="BS172" s="37" t="str">
        <f t="shared" si="143"/>
        <v/>
      </c>
      <c r="BT172" s="37" t="str">
        <f t="shared" si="144"/>
        <v/>
      </c>
      <c r="BU172" s="37" t="str">
        <f t="shared" si="145"/>
        <v/>
      </c>
      <c r="BV172" s="37" t="str">
        <f t="shared" si="146"/>
        <v/>
      </c>
      <c r="BW172" s="37" t="str">
        <f t="shared" si="147"/>
        <v/>
      </c>
      <c r="BX172" s="37" t="str">
        <f t="shared" si="148"/>
        <v/>
      </c>
      <c r="BY172" s="37" t="str">
        <f t="shared" si="149"/>
        <v/>
      </c>
      <c r="BZ172" s="37" t="str">
        <f t="shared" si="150"/>
        <v/>
      </c>
      <c r="CA172" s="37" t="str">
        <f t="shared" si="151"/>
        <v/>
      </c>
      <c r="CB172" s="37" t="str">
        <f t="shared" si="152"/>
        <v/>
      </c>
      <c r="CC172" s="37" t="str">
        <f t="shared" si="153"/>
        <v/>
      </c>
      <c r="CD172" s="37" t="str">
        <f t="shared" si="154"/>
        <v/>
      </c>
      <c r="CE172" s="37" t="str">
        <f t="shared" si="155"/>
        <v/>
      </c>
      <c r="CF172" s="37" t="str">
        <f t="shared" si="156"/>
        <v/>
      </c>
      <c r="CG172" s="37" t="str">
        <f t="shared" si="157"/>
        <v/>
      </c>
      <c r="CH172" s="37" t="str">
        <f t="shared" si="158"/>
        <v/>
      </c>
      <c r="CI172" s="37" t="str">
        <f t="shared" si="159"/>
        <v/>
      </c>
    </row>
    <row r="173" spans="1:87" ht="12.75">
      <c r="A173" s="16"/>
      <c r="B173" s="14" t="str">
        <f>'Gene Table'!D172</f>
        <v>MIMAT0004598</v>
      </c>
      <c r="C173" s="14" t="s">
        <v>301</v>
      </c>
      <c r="D173" s="15" t="str">
        <f>IF(SUM('Test Sample Data'!D$3:D$98)&gt;10,IF(AND(ISNUMBER('Test Sample Data'!D172),'Test Sample Data'!D172&lt;$B$1,'Test Sample Data'!D172&gt;0),'Test Sample Data'!D172,$B$1),"")</f>
        <v/>
      </c>
      <c r="E173" s="15" t="str">
        <f>IF(SUM('Test Sample Data'!E$3:E$98)&gt;10,IF(AND(ISNUMBER('Test Sample Data'!E172),'Test Sample Data'!E172&lt;$B$1,'Test Sample Data'!E172&gt;0),'Test Sample Data'!E172,$B$1),"")</f>
        <v/>
      </c>
      <c r="F173" s="15" t="str">
        <f>IF(SUM('Test Sample Data'!F$3:F$98)&gt;10,IF(AND(ISNUMBER('Test Sample Data'!F172),'Test Sample Data'!F172&lt;$B$1,'Test Sample Data'!F172&gt;0),'Test Sample Data'!F172,$B$1),"")</f>
        <v/>
      </c>
      <c r="G173" s="15" t="str">
        <f>IF(SUM('Test Sample Data'!G$3:G$98)&gt;10,IF(AND(ISNUMBER('Test Sample Data'!G172),'Test Sample Data'!G172&lt;$B$1,'Test Sample Data'!G172&gt;0),'Test Sample Data'!G172,$B$1),"")</f>
        <v/>
      </c>
      <c r="H173" s="15" t="str">
        <f>IF(SUM('Test Sample Data'!H$3:H$98)&gt;10,IF(AND(ISNUMBER('Test Sample Data'!H172),'Test Sample Data'!H172&lt;$B$1,'Test Sample Data'!H172&gt;0),'Test Sample Data'!H172,$B$1),"")</f>
        <v/>
      </c>
      <c r="I173" s="15" t="str">
        <f>IF(SUM('Test Sample Data'!I$3:I$98)&gt;10,IF(AND(ISNUMBER('Test Sample Data'!I172),'Test Sample Data'!I172&lt;$B$1,'Test Sample Data'!I172&gt;0),'Test Sample Data'!I172,$B$1),"")</f>
        <v/>
      </c>
      <c r="J173" s="15" t="str">
        <f>IF(SUM('Test Sample Data'!J$3:J$98)&gt;10,IF(AND(ISNUMBER('Test Sample Data'!J172),'Test Sample Data'!J172&lt;$B$1,'Test Sample Data'!J172&gt;0),'Test Sample Data'!J172,$B$1),"")</f>
        <v/>
      </c>
      <c r="K173" s="15" t="str">
        <f>IF(SUM('Test Sample Data'!K$3:K$98)&gt;10,IF(AND(ISNUMBER('Test Sample Data'!K172),'Test Sample Data'!K172&lt;$B$1,'Test Sample Data'!K172&gt;0),'Test Sample Data'!K172,$B$1),"")</f>
        <v/>
      </c>
      <c r="L173" s="15" t="str">
        <f>IF(SUM('Test Sample Data'!L$3:L$98)&gt;10,IF(AND(ISNUMBER('Test Sample Data'!L172),'Test Sample Data'!L172&lt;$B$1,'Test Sample Data'!L172&gt;0),'Test Sample Data'!L172,$B$1),"")</f>
        <v/>
      </c>
      <c r="M173" s="15" t="str">
        <f>IF(SUM('Test Sample Data'!M$3:M$98)&gt;10,IF(AND(ISNUMBER('Test Sample Data'!M172),'Test Sample Data'!M172&lt;$B$1,'Test Sample Data'!M172&gt;0),'Test Sample Data'!M172,$B$1),"")</f>
        <v/>
      </c>
      <c r="N173" s="15" t="str">
        <f>'Gene Table'!D172</f>
        <v>MIMAT0004598</v>
      </c>
      <c r="O173" s="14" t="s">
        <v>301</v>
      </c>
      <c r="P173" s="15" t="str">
        <f>IF(SUM('Control Sample Data'!D$3:D$98)&gt;10,IF(AND(ISNUMBER('Control Sample Data'!D172),'Control Sample Data'!D172&lt;$B$1,'Control Sample Data'!D172&gt;0),'Control Sample Data'!D172,$B$1),"")</f>
        <v/>
      </c>
      <c r="Q173" s="15" t="str">
        <f>IF(SUM('Control Sample Data'!E$3:E$98)&gt;10,IF(AND(ISNUMBER('Control Sample Data'!E172),'Control Sample Data'!E172&lt;$B$1,'Control Sample Data'!E172&gt;0),'Control Sample Data'!E172,$B$1),"")</f>
        <v/>
      </c>
      <c r="R173" s="15" t="str">
        <f>IF(SUM('Control Sample Data'!F$3:F$98)&gt;10,IF(AND(ISNUMBER('Control Sample Data'!F172),'Control Sample Data'!F172&lt;$B$1,'Control Sample Data'!F172&gt;0),'Control Sample Data'!F172,$B$1),"")</f>
        <v/>
      </c>
      <c r="S173" s="15" t="str">
        <f>IF(SUM('Control Sample Data'!G$3:G$98)&gt;10,IF(AND(ISNUMBER('Control Sample Data'!G172),'Control Sample Data'!G172&lt;$B$1,'Control Sample Data'!G172&gt;0),'Control Sample Data'!G172,$B$1),"")</f>
        <v/>
      </c>
      <c r="T173" s="15" t="str">
        <f>IF(SUM('Control Sample Data'!H$3:H$98)&gt;10,IF(AND(ISNUMBER('Control Sample Data'!H172),'Control Sample Data'!H172&lt;$B$1,'Control Sample Data'!H172&gt;0),'Control Sample Data'!H172,$B$1),"")</f>
        <v/>
      </c>
      <c r="U173" s="15" t="str">
        <f>IF(SUM('Control Sample Data'!I$3:I$98)&gt;10,IF(AND(ISNUMBER('Control Sample Data'!I172),'Control Sample Data'!I172&lt;$B$1,'Control Sample Data'!I172&gt;0),'Control Sample Data'!I172,$B$1),"")</f>
        <v/>
      </c>
      <c r="V173" s="15" t="str">
        <f>IF(SUM('Control Sample Data'!J$3:J$98)&gt;10,IF(AND(ISNUMBER('Control Sample Data'!J172),'Control Sample Data'!J172&lt;$B$1,'Control Sample Data'!J172&gt;0),'Control Sample Data'!J172,$B$1),"")</f>
        <v/>
      </c>
      <c r="W173" s="15" t="str">
        <f>IF(SUM('Control Sample Data'!K$3:K$98)&gt;10,IF(AND(ISNUMBER('Control Sample Data'!K172),'Control Sample Data'!K172&lt;$B$1,'Control Sample Data'!K172&gt;0),'Control Sample Data'!K172,$B$1),"")</f>
        <v/>
      </c>
      <c r="X173" s="15" t="str">
        <f>IF(SUM('Control Sample Data'!L$3:L$98)&gt;10,IF(AND(ISNUMBER('Control Sample Data'!L172),'Control Sample Data'!L172&lt;$B$1,'Control Sample Data'!L172&gt;0),'Control Sample Data'!L172,$B$1),"")</f>
        <v/>
      </c>
      <c r="Y173" s="15" t="str">
        <f>IF(SUM('Control Sample Data'!M$3:M$98)&gt;10,IF(AND(ISNUMBER('Control Sample Data'!M172),'Control Sample Data'!M172&lt;$B$1,'Control Sample Data'!M172&gt;0),'Control Sample Data'!M172,$B$1),"")</f>
        <v/>
      </c>
      <c r="AT173" s="34" t="str">
        <f t="shared" si="160"/>
        <v/>
      </c>
      <c r="AU173" s="34" t="str">
        <f t="shared" si="161"/>
        <v/>
      </c>
      <c r="AV173" s="34" t="str">
        <f t="shared" si="162"/>
        <v/>
      </c>
      <c r="AW173" s="34" t="str">
        <f t="shared" si="163"/>
        <v/>
      </c>
      <c r="AX173" s="34" t="str">
        <f t="shared" si="164"/>
        <v/>
      </c>
      <c r="AY173" s="34" t="str">
        <f t="shared" si="165"/>
        <v/>
      </c>
      <c r="AZ173" s="34" t="str">
        <f t="shared" si="166"/>
        <v/>
      </c>
      <c r="BA173" s="34" t="str">
        <f t="shared" si="167"/>
        <v/>
      </c>
      <c r="BB173" s="34" t="str">
        <f t="shared" si="168"/>
        <v/>
      </c>
      <c r="BC173" s="34" t="str">
        <f t="shared" si="169"/>
        <v/>
      </c>
      <c r="BD173" s="34" t="str">
        <f t="shared" si="172"/>
        <v/>
      </c>
      <c r="BE173" s="34" t="str">
        <f t="shared" si="173"/>
        <v/>
      </c>
      <c r="BF173" s="34" t="str">
        <f t="shared" si="174"/>
        <v/>
      </c>
      <c r="BG173" s="34" t="str">
        <f t="shared" si="175"/>
        <v/>
      </c>
      <c r="BH173" s="34" t="str">
        <f t="shared" si="176"/>
        <v/>
      </c>
      <c r="BI173" s="34" t="str">
        <f t="shared" si="177"/>
        <v/>
      </c>
      <c r="BJ173" s="34" t="str">
        <f t="shared" si="178"/>
        <v/>
      </c>
      <c r="BK173" s="34" t="str">
        <f t="shared" si="179"/>
        <v/>
      </c>
      <c r="BL173" s="34" t="str">
        <f t="shared" si="180"/>
        <v/>
      </c>
      <c r="BM173" s="34" t="str">
        <f t="shared" si="181"/>
        <v/>
      </c>
      <c r="BN173" s="36" t="e">
        <f t="shared" si="170"/>
        <v>#DIV/0!</v>
      </c>
      <c r="BO173" s="36" t="e">
        <f t="shared" si="171"/>
        <v>#DIV/0!</v>
      </c>
      <c r="BP173" s="37" t="str">
        <f t="shared" si="140"/>
        <v/>
      </c>
      <c r="BQ173" s="37" t="str">
        <f t="shared" si="141"/>
        <v/>
      </c>
      <c r="BR173" s="37" t="str">
        <f t="shared" si="142"/>
        <v/>
      </c>
      <c r="BS173" s="37" t="str">
        <f t="shared" si="143"/>
        <v/>
      </c>
      <c r="BT173" s="37" t="str">
        <f t="shared" si="144"/>
        <v/>
      </c>
      <c r="BU173" s="37" t="str">
        <f t="shared" si="145"/>
        <v/>
      </c>
      <c r="BV173" s="37" t="str">
        <f t="shared" si="146"/>
        <v/>
      </c>
      <c r="BW173" s="37" t="str">
        <f t="shared" si="147"/>
        <v/>
      </c>
      <c r="BX173" s="37" t="str">
        <f t="shared" si="148"/>
        <v/>
      </c>
      <c r="BY173" s="37" t="str">
        <f t="shared" si="149"/>
        <v/>
      </c>
      <c r="BZ173" s="37" t="str">
        <f t="shared" si="150"/>
        <v/>
      </c>
      <c r="CA173" s="37" t="str">
        <f t="shared" si="151"/>
        <v/>
      </c>
      <c r="CB173" s="37" t="str">
        <f t="shared" si="152"/>
        <v/>
      </c>
      <c r="CC173" s="37" t="str">
        <f t="shared" si="153"/>
        <v/>
      </c>
      <c r="CD173" s="37" t="str">
        <f t="shared" si="154"/>
        <v/>
      </c>
      <c r="CE173" s="37" t="str">
        <f t="shared" si="155"/>
        <v/>
      </c>
      <c r="CF173" s="37" t="str">
        <f t="shared" si="156"/>
        <v/>
      </c>
      <c r="CG173" s="37" t="str">
        <f t="shared" si="157"/>
        <v/>
      </c>
      <c r="CH173" s="37" t="str">
        <f t="shared" si="158"/>
        <v/>
      </c>
      <c r="CI173" s="37" t="str">
        <f t="shared" si="159"/>
        <v/>
      </c>
    </row>
    <row r="174" spans="1:87" ht="12.75">
      <c r="A174" s="16"/>
      <c r="B174" s="14" t="str">
        <f>'Gene Table'!D173</f>
        <v>MIMAT0004609</v>
      </c>
      <c r="C174" s="14" t="s">
        <v>305</v>
      </c>
      <c r="D174" s="15" t="str">
        <f>IF(SUM('Test Sample Data'!D$3:D$98)&gt;10,IF(AND(ISNUMBER('Test Sample Data'!D173),'Test Sample Data'!D173&lt;$B$1,'Test Sample Data'!D173&gt;0),'Test Sample Data'!D173,$B$1),"")</f>
        <v/>
      </c>
      <c r="E174" s="15" t="str">
        <f>IF(SUM('Test Sample Data'!E$3:E$98)&gt;10,IF(AND(ISNUMBER('Test Sample Data'!E173),'Test Sample Data'!E173&lt;$B$1,'Test Sample Data'!E173&gt;0),'Test Sample Data'!E173,$B$1),"")</f>
        <v/>
      </c>
      <c r="F174" s="15" t="str">
        <f>IF(SUM('Test Sample Data'!F$3:F$98)&gt;10,IF(AND(ISNUMBER('Test Sample Data'!F173),'Test Sample Data'!F173&lt;$B$1,'Test Sample Data'!F173&gt;0),'Test Sample Data'!F173,$B$1),"")</f>
        <v/>
      </c>
      <c r="G174" s="15" t="str">
        <f>IF(SUM('Test Sample Data'!G$3:G$98)&gt;10,IF(AND(ISNUMBER('Test Sample Data'!G173),'Test Sample Data'!G173&lt;$B$1,'Test Sample Data'!G173&gt;0),'Test Sample Data'!G173,$B$1),"")</f>
        <v/>
      </c>
      <c r="H174" s="15" t="str">
        <f>IF(SUM('Test Sample Data'!H$3:H$98)&gt;10,IF(AND(ISNUMBER('Test Sample Data'!H173),'Test Sample Data'!H173&lt;$B$1,'Test Sample Data'!H173&gt;0),'Test Sample Data'!H173,$B$1),"")</f>
        <v/>
      </c>
      <c r="I174" s="15" t="str">
        <f>IF(SUM('Test Sample Data'!I$3:I$98)&gt;10,IF(AND(ISNUMBER('Test Sample Data'!I173),'Test Sample Data'!I173&lt;$B$1,'Test Sample Data'!I173&gt;0),'Test Sample Data'!I173,$B$1),"")</f>
        <v/>
      </c>
      <c r="J174" s="15" t="str">
        <f>IF(SUM('Test Sample Data'!J$3:J$98)&gt;10,IF(AND(ISNUMBER('Test Sample Data'!J173),'Test Sample Data'!J173&lt;$B$1,'Test Sample Data'!J173&gt;0),'Test Sample Data'!J173,$B$1),"")</f>
        <v/>
      </c>
      <c r="K174" s="15" t="str">
        <f>IF(SUM('Test Sample Data'!K$3:K$98)&gt;10,IF(AND(ISNUMBER('Test Sample Data'!K173),'Test Sample Data'!K173&lt;$B$1,'Test Sample Data'!K173&gt;0),'Test Sample Data'!K173,$B$1),"")</f>
        <v/>
      </c>
      <c r="L174" s="15" t="str">
        <f>IF(SUM('Test Sample Data'!L$3:L$98)&gt;10,IF(AND(ISNUMBER('Test Sample Data'!L173),'Test Sample Data'!L173&lt;$B$1,'Test Sample Data'!L173&gt;0),'Test Sample Data'!L173,$B$1),"")</f>
        <v/>
      </c>
      <c r="M174" s="15" t="str">
        <f>IF(SUM('Test Sample Data'!M$3:M$98)&gt;10,IF(AND(ISNUMBER('Test Sample Data'!M173),'Test Sample Data'!M173&lt;$B$1,'Test Sample Data'!M173&gt;0),'Test Sample Data'!M173,$B$1),"")</f>
        <v/>
      </c>
      <c r="N174" s="15" t="str">
        <f>'Gene Table'!D173</f>
        <v>MIMAT0004609</v>
      </c>
      <c r="O174" s="14" t="s">
        <v>305</v>
      </c>
      <c r="P174" s="15" t="str">
        <f>IF(SUM('Control Sample Data'!D$3:D$98)&gt;10,IF(AND(ISNUMBER('Control Sample Data'!D173),'Control Sample Data'!D173&lt;$B$1,'Control Sample Data'!D173&gt;0),'Control Sample Data'!D173,$B$1),"")</f>
        <v/>
      </c>
      <c r="Q174" s="15" t="str">
        <f>IF(SUM('Control Sample Data'!E$3:E$98)&gt;10,IF(AND(ISNUMBER('Control Sample Data'!E173),'Control Sample Data'!E173&lt;$B$1,'Control Sample Data'!E173&gt;0),'Control Sample Data'!E173,$B$1),"")</f>
        <v/>
      </c>
      <c r="R174" s="15" t="str">
        <f>IF(SUM('Control Sample Data'!F$3:F$98)&gt;10,IF(AND(ISNUMBER('Control Sample Data'!F173),'Control Sample Data'!F173&lt;$B$1,'Control Sample Data'!F173&gt;0),'Control Sample Data'!F173,$B$1),"")</f>
        <v/>
      </c>
      <c r="S174" s="15" t="str">
        <f>IF(SUM('Control Sample Data'!G$3:G$98)&gt;10,IF(AND(ISNUMBER('Control Sample Data'!G173),'Control Sample Data'!G173&lt;$B$1,'Control Sample Data'!G173&gt;0),'Control Sample Data'!G173,$B$1),"")</f>
        <v/>
      </c>
      <c r="T174" s="15" t="str">
        <f>IF(SUM('Control Sample Data'!H$3:H$98)&gt;10,IF(AND(ISNUMBER('Control Sample Data'!H173),'Control Sample Data'!H173&lt;$B$1,'Control Sample Data'!H173&gt;0),'Control Sample Data'!H173,$B$1),"")</f>
        <v/>
      </c>
      <c r="U174" s="15" t="str">
        <f>IF(SUM('Control Sample Data'!I$3:I$98)&gt;10,IF(AND(ISNUMBER('Control Sample Data'!I173),'Control Sample Data'!I173&lt;$B$1,'Control Sample Data'!I173&gt;0),'Control Sample Data'!I173,$B$1),"")</f>
        <v/>
      </c>
      <c r="V174" s="15" t="str">
        <f>IF(SUM('Control Sample Data'!J$3:J$98)&gt;10,IF(AND(ISNUMBER('Control Sample Data'!J173),'Control Sample Data'!J173&lt;$B$1,'Control Sample Data'!J173&gt;0),'Control Sample Data'!J173,$B$1),"")</f>
        <v/>
      </c>
      <c r="W174" s="15" t="str">
        <f>IF(SUM('Control Sample Data'!K$3:K$98)&gt;10,IF(AND(ISNUMBER('Control Sample Data'!K173),'Control Sample Data'!K173&lt;$B$1,'Control Sample Data'!K173&gt;0),'Control Sample Data'!K173,$B$1),"")</f>
        <v/>
      </c>
      <c r="X174" s="15" t="str">
        <f>IF(SUM('Control Sample Data'!L$3:L$98)&gt;10,IF(AND(ISNUMBER('Control Sample Data'!L173),'Control Sample Data'!L173&lt;$B$1,'Control Sample Data'!L173&gt;0),'Control Sample Data'!L173,$B$1),"")</f>
        <v/>
      </c>
      <c r="Y174" s="15" t="str">
        <f>IF(SUM('Control Sample Data'!M$3:M$98)&gt;10,IF(AND(ISNUMBER('Control Sample Data'!M173),'Control Sample Data'!M173&lt;$B$1,'Control Sample Data'!M173&gt;0),'Control Sample Data'!M173,$B$1),"")</f>
        <v/>
      </c>
      <c r="AT174" s="34" t="str">
        <f t="shared" si="160"/>
        <v/>
      </c>
      <c r="AU174" s="34" t="str">
        <f t="shared" si="161"/>
        <v/>
      </c>
      <c r="AV174" s="34" t="str">
        <f t="shared" si="162"/>
        <v/>
      </c>
      <c r="AW174" s="34" t="str">
        <f t="shared" si="163"/>
        <v/>
      </c>
      <c r="AX174" s="34" t="str">
        <f t="shared" si="164"/>
        <v/>
      </c>
      <c r="AY174" s="34" t="str">
        <f t="shared" si="165"/>
        <v/>
      </c>
      <c r="AZ174" s="34" t="str">
        <f t="shared" si="166"/>
        <v/>
      </c>
      <c r="BA174" s="34" t="str">
        <f t="shared" si="167"/>
        <v/>
      </c>
      <c r="BB174" s="34" t="str">
        <f t="shared" si="168"/>
        <v/>
      </c>
      <c r="BC174" s="34" t="str">
        <f t="shared" si="169"/>
        <v/>
      </c>
      <c r="BD174" s="34" t="str">
        <f t="shared" si="172"/>
        <v/>
      </c>
      <c r="BE174" s="34" t="str">
        <f t="shared" si="173"/>
        <v/>
      </c>
      <c r="BF174" s="34" t="str">
        <f t="shared" si="174"/>
        <v/>
      </c>
      <c r="BG174" s="34" t="str">
        <f t="shared" si="175"/>
        <v/>
      </c>
      <c r="BH174" s="34" t="str">
        <f t="shared" si="176"/>
        <v/>
      </c>
      <c r="BI174" s="34" t="str">
        <f t="shared" si="177"/>
        <v/>
      </c>
      <c r="BJ174" s="34" t="str">
        <f t="shared" si="178"/>
        <v/>
      </c>
      <c r="BK174" s="34" t="str">
        <f t="shared" si="179"/>
        <v/>
      </c>
      <c r="BL174" s="34" t="str">
        <f t="shared" si="180"/>
        <v/>
      </c>
      <c r="BM174" s="34" t="str">
        <f t="shared" si="181"/>
        <v/>
      </c>
      <c r="BN174" s="36" t="e">
        <f t="shared" si="170"/>
        <v>#DIV/0!</v>
      </c>
      <c r="BO174" s="36" t="e">
        <f t="shared" si="171"/>
        <v>#DIV/0!</v>
      </c>
      <c r="BP174" s="37" t="str">
        <f t="shared" si="140"/>
        <v/>
      </c>
      <c r="BQ174" s="37" t="str">
        <f t="shared" si="141"/>
        <v/>
      </c>
      <c r="BR174" s="37" t="str">
        <f t="shared" si="142"/>
        <v/>
      </c>
      <c r="BS174" s="37" t="str">
        <f t="shared" si="143"/>
        <v/>
      </c>
      <c r="BT174" s="37" t="str">
        <f t="shared" si="144"/>
        <v/>
      </c>
      <c r="BU174" s="37" t="str">
        <f t="shared" si="145"/>
        <v/>
      </c>
      <c r="BV174" s="37" t="str">
        <f t="shared" si="146"/>
        <v/>
      </c>
      <c r="BW174" s="37" t="str">
        <f t="shared" si="147"/>
        <v/>
      </c>
      <c r="BX174" s="37" t="str">
        <f t="shared" si="148"/>
        <v/>
      </c>
      <c r="BY174" s="37" t="str">
        <f t="shared" si="149"/>
        <v/>
      </c>
      <c r="BZ174" s="37" t="str">
        <f t="shared" si="150"/>
        <v/>
      </c>
      <c r="CA174" s="37" t="str">
        <f t="shared" si="151"/>
        <v/>
      </c>
      <c r="CB174" s="37" t="str">
        <f t="shared" si="152"/>
        <v/>
      </c>
      <c r="CC174" s="37" t="str">
        <f t="shared" si="153"/>
        <v/>
      </c>
      <c r="CD174" s="37" t="str">
        <f t="shared" si="154"/>
        <v/>
      </c>
      <c r="CE174" s="37" t="str">
        <f t="shared" si="155"/>
        <v/>
      </c>
      <c r="CF174" s="37" t="str">
        <f t="shared" si="156"/>
        <v/>
      </c>
      <c r="CG174" s="37" t="str">
        <f t="shared" si="157"/>
        <v/>
      </c>
      <c r="CH174" s="37" t="str">
        <f t="shared" si="158"/>
        <v/>
      </c>
      <c r="CI174" s="37" t="str">
        <f t="shared" si="159"/>
        <v/>
      </c>
    </row>
    <row r="175" spans="1:87" ht="12.75">
      <c r="A175" s="16"/>
      <c r="B175" s="14" t="str">
        <f>'Gene Table'!D174</f>
        <v>MIMAT0004488</v>
      </c>
      <c r="C175" s="14" t="s">
        <v>309</v>
      </c>
      <c r="D175" s="15" t="str">
        <f>IF(SUM('Test Sample Data'!D$3:D$98)&gt;10,IF(AND(ISNUMBER('Test Sample Data'!D174),'Test Sample Data'!D174&lt;$B$1,'Test Sample Data'!D174&gt;0),'Test Sample Data'!D174,$B$1),"")</f>
        <v/>
      </c>
      <c r="E175" s="15" t="str">
        <f>IF(SUM('Test Sample Data'!E$3:E$98)&gt;10,IF(AND(ISNUMBER('Test Sample Data'!E174),'Test Sample Data'!E174&lt;$B$1,'Test Sample Data'!E174&gt;0),'Test Sample Data'!E174,$B$1),"")</f>
        <v/>
      </c>
      <c r="F175" s="15" t="str">
        <f>IF(SUM('Test Sample Data'!F$3:F$98)&gt;10,IF(AND(ISNUMBER('Test Sample Data'!F174),'Test Sample Data'!F174&lt;$B$1,'Test Sample Data'!F174&gt;0),'Test Sample Data'!F174,$B$1),"")</f>
        <v/>
      </c>
      <c r="G175" s="15" t="str">
        <f>IF(SUM('Test Sample Data'!G$3:G$98)&gt;10,IF(AND(ISNUMBER('Test Sample Data'!G174),'Test Sample Data'!G174&lt;$B$1,'Test Sample Data'!G174&gt;0),'Test Sample Data'!G174,$B$1),"")</f>
        <v/>
      </c>
      <c r="H175" s="15" t="str">
        <f>IF(SUM('Test Sample Data'!H$3:H$98)&gt;10,IF(AND(ISNUMBER('Test Sample Data'!H174),'Test Sample Data'!H174&lt;$B$1,'Test Sample Data'!H174&gt;0),'Test Sample Data'!H174,$B$1),"")</f>
        <v/>
      </c>
      <c r="I175" s="15" t="str">
        <f>IF(SUM('Test Sample Data'!I$3:I$98)&gt;10,IF(AND(ISNUMBER('Test Sample Data'!I174),'Test Sample Data'!I174&lt;$B$1,'Test Sample Data'!I174&gt;0),'Test Sample Data'!I174,$B$1),"")</f>
        <v/>
      </c>
      <c r="J175" s="15" t="str">
        <f>IF(SUM('Test Sample Data'!J$3:J$98)&gt;10,IF(AND(ISNUMBER('Test Sample Data'!J174),'Test Sample Data'!J174&lt;$B$1,'Test Sample Data'!J174&gt;0),'Test Sample Data'!J174,$B$1),"")</f>
        <v/>
      </c>
      <c r="K175" s="15" t="str">
        <f>IF(SUM('Test Sample Data'!K$3:K$98)&gt;10,IF(AND(ISNUMBER('Test Sample Data'!K174),'Test Sample Data'!K174&lt;$B$1,'Test Sample Data'!K174&gt;0),'Test Sample Data'!K174,$B$1),"")</f>
        <v/>
      </c>
      <c r="L175" s="15" t="str">
        <f>IF(SUM('Test Sample Data'!L$3:L$98)&gt;10,IF(AND(ISNUMBER('Test Sample Data'!L174),'Test Sample Data'!L174&lt;$B$1,'Test Sample Data'!L174&gt;0),'Test Sample Data'!L174,$B$1),"")</f>
        <v/>
      </c>
      <c r="M175" s="15" t="str">
        <f>IF(SUM('Test Sample Data'!M$3:M$98)&gt;10,IF(AND(ISNUMBER('Test Sample Data'!M174),'Test Sample Data'!M174&lt;$B$1,'Test Sample Data'!M174&gt;0),'Test Sample Data'!M174,$B$1),"")</f>
        <v/>
      </c>
      <c r="N175" s="15" t="str">
        <f>'Gene Table'!D174</f>
        <v>MIMAT0004488</v>
      </c>
      <c r="O175" s="14" t="s">
        <v>309</v>
      </c>
      <c r="P175" s="15" t="str">
        <f>IF(SUM('Control Sample Data'!D$3:D$98)&gt;10,IF(AND(ISNUMBER('Control Sample Data'!D174),'Control Sample Data'!D174&lt;$B$1,'Control Sample Data'!D174&gt;0),'Control Sample Data'!D174,$B$1),"")</f>
        <v/>
      </c>
      <c r="Q175" s="15" t="str">
        <f>IF(SUM('Control Sample Data'!E$3:E$98)&gt;10,IF(AND(ISNUMBER('Control Sample Data'!E174),'Control Sample Data'!E174&lt;$B$1,'Control Sample Data'!E174&gt;0),'Control Sample Data'!E174,$B$1),"")</f>
        <v/>
      </c>
      <c r="R175" s="15" t="str">
        <f>IF(SUM('Control Sample Data'!F$3:F$98)&gt;10,IF(AND(ISNUMBER('Control Sample Data'!F174),'Control Sample Data'!F174&lt;$B$1,'Control Sample Data'!F174&gt;0),'Control Sample Data'!F174,$B$1),"")</f>
        <v/>
      </c>
      <c r="S175" s="15" t="str">
        <f>IF(SUM('Control Sample Data'!G$3:G$98)&gt;10,IF(AND(ISNUMBER('Control Sample Data'!G174),'Control Sample Data'!G174&lt;$B$1,'Control Sample Data'!G174&gt;0),'Control Sample Data'!G174,$B$1),"")</f>
        <v/>
      </c>
      <c r="T175" s="15" t="str">
        <f>IF(SUM('Control Sample Data'!H$3:H$98)&gt;10,IF(AND(ISNUMBER('Control Sample Data'!H174),'Control Sample Data'!H174&lt;$B$1,'Control Sample Data'!H174&gt;0),'Control Sample Data'!H174,$B$1),"")</f>
        <v/>
      </c>
      <c r="U175" s="15" t="str">
        <f>IF(SUM('Control Sample Data'!I$3:I$98)&gt;10,IF(AND(ISNUMBER('Control Sample Data'!I174),'Control Sample Data'!I174&lt;$B$1,'Control Sample Data'!I174&gt;0),'Control Sample Data'!I174,$B$1),"")</f>
        <v/>
      </c>
      <c r="V175" s="15" t="str">
        <f>IF(SUM('Control Sample Data'!J$3:J$98)&gt;10,IF(AND(ISNUMBER('Control Sample Data'!J174),'Control Sample Data'!J174&lt;$B$1,'Control Sample Data'!J174&gt;0),'Control Sample Data'!J174,$B$1),"")</f>
        <v/>
      </c>
      <c r="W175" s="15" t="str">
        <f>IF(SUM('Control Sample Data'!K$3:K$98)&gt;10,IF(AND(ISNUMBER('Control Sample Data'!K174),'Control Sample Data'!K174&lt;$B$1,'Control Sample Data'!K174&gt;0),'Control Sample Data'!K174,$B$1),"")</f>
        <v/>
      </c>
      <c r="X175" s="15" t="str">
        <f>IF(SUM('Control Sample Data'!L$3:L$98)&gt;10,IF(AND(ISNUMBER('Control Sample Data'!L174),'Control Sample Data'!L174&lt;$B$1,'Control Sample Data'!L174&gt;0),'Control Sample Data'!L174,$B$1),"")</f>
        <v/>
      </c>
      <c r="Y175" s="15" t="str">
        <f>IF(SUM('Control Sample Data'!M$3:M$98)&gt;10,IF(AND(ISNUMBER('Control Sample Data'!M174),'Control Sample Data'!M174&lt;$B$1,'Control Sample Data'!M174&gt;0),'Control Sample Data'!M174,$B$1),"")</f>
        <v/>
      </c>
      <c r="AT175" s="34" t="str">
        <f t="shared" si="160"/>
        <v/>
      </c>
      <c r="AU175" s="34" t="str">
        <f t="shared" si="161"/>
        <v/>
      </c>
      <c r="AV175" s="34" t="str">
        <f t="shared" si="162"/>
        <v/>
      </c>
      <c r="AW175" s="34" t="str">
        <f t="shared" si="163"/>
        <v/>
      </c>
      <c r="AX175" s="34" t="str">
        <f t="shared" si="164"/>
        <v/>
      </c>
      <c r="AY175" s="34" t="str">
        <f t="shared" si="165"/>
        <v/>
      </c>
      <c r="AZ175" s="34" t="str">
        <f t="shared" si="166"/>
        <v/>
      </c>
      <c r="BA175" s="34" t="str">
        <f t="shared" si="167"/>
        <v/>
      </c>
      <c r="BB175" s="34" t="str">
        <f t="shared" si="168"/>
        <v/>
      </c>
      <c r="BC175" s="34" t="str">
        <f t="shared" si="169"/>
        <v/>
      </c>
      <c r="BD175" s="34" t="str">
        <f t="shared" si="172"/>
        <v/>
      </c>
      <c r="BE175" s="34" t="str">
        <f t="shared" si="173"/>
        <v/>
      </c>
      <c r="BF175" s="34" t="str">
        <f t="shared" si="174"/>
        <v/>
      </c>
      <c r="BG175" s="34" t="str">
        <f t="shared" si="175"/>
        <v/>
      </c>
      <c r="BH175" s="34" t="str">
        <f t="shared" si="176"/>
        <v/>
      </c>
      <c r="BI175" s="34" t="str">
        <f t="shared" si="177"/>
        <v/>
      </c>
      <c r="BJ175" s="34" t="str">
        <f t="shared" si="178"/>
        <v/>
      </c>
      <c r="BK175" s="34" t="str">
        <f t="shared" si="179"/>
        <v/>
      </c>
      <c r="BL175" s="34" t="str">
        <f t="shared" si="180"/>
        <v/>
      </c>
      <c r="BM175" s="34" t="str">
        <f t="shared" si="181"/>
        <v/>
      </c>
      <c r="BN175" s="36" t="e">
        <f t="shared" si="170"/>
        <v>#DIV/0!</v>
      </c>
      <c r="BO175" s="36" t="e">
        <f t="shared" si="171"/>
        <v>#DIV/0!</v>
      </c>
      <c r="BP175" s="37" t="str">
        <f t="shared" si="140"/>
        <v/>
      </c>
      <c r="BQ175" s="37" t="str">
        <f t="shared" si="141"/>
        <v/>
      </c>
      <c r="BR175" s="37" t="str">
        <f t="shared" si="142"/>
        <v/>
      </c>
      <c r="BS175" s="37" t="str">
        <f t="shared" si="143"/>
        <v/>
      </c>
      <c r="BT175" s="37" t="str">
        <f t="shared" si="144"/>
        <v/>
      </c>
      <c r="BU175" s="37" t="str">
        <f t="shared" si="145"/>
        <v/>
      </c>
      <c r="BV175" s="37" t="str">
        <f t="shared" si="146"/>
        <v/>
      </c>
      <c r="BW175" s="37" t="str">
        <f t="shared" si="147"/>
        <v/>
      </c>
      <c r="BX175" s="37" t="str">
        <f t="shared" si="148"/>
        <v/>
      </c>
      <c r="BY175" s="37" t="str">
        <f t="shared" si="149"/>
        <v/>
      </c>
      <c r="BZ175" s="37" t="str">
        <f t="shared" si="150"/>
        <v/>
      </c>
      <c r="CA175" s="37" t="str">
        <f t="shared" si="151"/>
        <v/>
      </c>
      <c r="CB175" s="37" t="str">
        <f t="shared" si="152"/>
        <v/>
      </c>
      <c r="CC175" s="37" t="str">
        <f t="shared" si="153"/>
        <v/>
      </c>
      <c r="CD175" s="37" t="str">
        <f t="shared" si="154"/>
        <v/>
      </c>
      <c r="CE175" s="37" t="str">
        <f t="shared" si="155"/>
        <v/>
      </c>
      <c r="CF175" s="37" t="str">
        <f t="shared" si="156"/>
        <v/>
      </c>
      <c r="CG175" s="37" t="str">
        <f t="shared" si="157"/>
        <v/>
      </c>
      <c r="CH175" s="37" t="str">
        <f t="shared" si="158"/>
        <v/>
      </c>
      <c r="CI175" s="37" t="str">
        <f t="shared" si="159"/>
        <v/>
      </c>
    </row>
    <row r="176" spans="1:87" ht="12.75">
      <c r="A176" s="16"/>
      <c r="B176" s="14" t="str">
        <f>'Gene Table'!D175</f>
        <v>MIMAT0004489</v>
      </c>
      <c r="C176" s="14" t="s">
        <v>313</v>
      </c>
      <c r="D176" s="15" t="str">
        <f>IF(SUM('Test Sample Data'!D$3:D$98)&gt;10,IF(AND(ISNUMBER('Test Sample Data'!D175),'Test Sample Data'!D175&lt;$B$1,'Test Sample Data'!D175&gt;0),'Test Sample Data'!D175,$B$1),"")</f>
        <v/>
      </c>
      <c r="E176" s="15" t="str">
        <f>IF(SUM('Test Sample Data'!E$3:E$98)&gt;10,IF(AND(ISNUMBER('Test Sample Data'!E175),'Test Sample Data'!E175&lt;$B$1,'Test Sample Data'!E175&gt;0),'Test Sample Data'!E175,$B$1),"")</f>
        <v/>
      </c>
      <c r="F176" s="15" t="str">
        <f>IF(SUM('Test Sample Data'!F$3:F$98)&gt;10,IF(AND(ISNUMBER('Test Sample Data'!F175),'Test Sample Data'!F175&lt;$B$1,'Test Sample Data'!F175&gt;0),'Test Sample Data'!F175,$B$1),"")</f>
        <v/>
      </c>
      <c r="G176" s="15" t="str">
        <f>IF(SUM('Test Sample Data'!G$3:G$98)&gt;10,IF(AND(ISNUMBER('Test Sample Data'!G175),'Test Sample Data'!G175&lt;$B$1,'Test Sample Data'!G175&gt;0),'Test Sample Data'!G175,$B$1),"")</f>
        <v/>
      </c>
      <c r="H176" s="15" t="str">
        <f>IF(SUM('Test Sample Data'!H$3:H$98)&gt;10,IF(AND(ISNUMBER('Test Sample Data'!H175),'Test Sample Data'!H175&lt;$B$1,'Test Sample Data'!H175&gt;0),'Test Sample Data'!H175,$B$1),"")</f>
        <v/>
      </c>
      <c r="I176" s="15" t="str">
        <f>IF(SUM('Test Sample Data'!I$3:I$98)&gt;10,IF(AND(ISNUMBER('Test Sample Data'!I175),'Test Sample Data'!I175&lt;$B$1,'Test Sample Data'!I175&gt;0),'Test Sample Data'!I175,$B$1),"")</f>
        <v/>
      </c>
      <c r="J176" s="15" t="str">
        <f>IF(SUM('Test Sample Data'!J$3:J$98)&gt;10,IF(AND(ISNUMBER('Test Sample Data'!J175),'Test Sample Data'!J175&lt;$B$1,'Test Sample Data'!J175&gt;0),'Test Sample Data'!J175,$B$1),"")</f>
        <v/>
      </c>
      <c r="K176" s="15" t="str">
        <f>IF(SUM('Test Sample Data'!K$3:K$98)&gt;10,IF(AND(ISNUMBER('Test Sample Data'!K175),'Test Sample Data'!K175&lt;$B$1,'Test Sample Data'!K175&gt;0),'Test Sample Data'!K175,$B$1),"")</f>
        <v/>
      </c>
      <c r="L176" s="15" t="str">
        <f>IF(SUM('Test Sample Data'!L$3:L$98)&gt;10,IF(AND(ISNUMBER('Test Sample Data'!L175),'Test Sample Data'!L175&lt;$B$1,'Test Sample Data'!L175&gt;0),'Test Sample Data'!L175,$B$1),"")</f>
        <v/>
      </c>
      <c r="M176" s="15" t="str">
        <f>IF(SUM('Test Sample Data'!M$3:M$98)&gt;10,IF(AND(ISNUMBER('Test Sample Data'!M175),'Test Sample Data'!M175&lt;$B$1,'Test Sample Data'!M175&gt;0),'Test Sample Data'!M175,$B$1),"")</f>
        <v/>
      </c>
      <c r="N176" s="15" t="str">
        <f>'Gene Table'!D175</f>
        <v>MIMAT0004489</v>
      </c>
      <c r="O176" s="14" t="s">
        <v>313</v>
      </c>
      <c r="P176" s="15" t="str">
        <f>IF(SUM('Control Sample Data'!D$3:D$98)&gt;10,IF(AND(ISNUMBER('Control Sample Data'!D175),'Control Sample Data'!D175&lt;$B$1,'Control Sample Data'!D175&gt;0),'Control Sample Data'!D175,$B$1),"")</f>
        <v/>
      </c>
      <c r="Q176" s="15" t="str">
        <f>IF(SUM('Control Sample Data'!E$3:E$98)&gt;10,IF(AND(ISNUMBER('Control Sample Data'!E175),'Control Sample Data'!E175&lt;$B$1,'Control Sample Data'!E175&gt;0),'Control Sample Data'!E175,$B$1),"")</f>
        <v/>
      </c>
      <c r="R176" s="15" t="str">
        <f>IF(SUM('Control Sample Data'!F$3:F$98)&gt;10,IF(AND(ISNUMBER('Control Sample Data'!F175),'Control Sample Data'!F175&lt;$B$1,'Control Sample Data'!F175&gt;0),'Control Sample Data'!F175,$B$1),"")</f>
        <v/>
      </c>
      <c r="S176" s="15" t="str">
        <f>IF(SUM('Control Sample Data'!G$3:G$98)&gt;10,IF(AND(ISNUMBER('Control Sample Data'!G175),'Control Sample Data'!G175&lt;$B$1,'Control Sample Data'!G175&gt;0),'Control Sample Data'!G175,$B$1),"")</f>
        <v/>
      </c>
      <c r="T176" s="15" t="str">
        <f>IF(SUM('Control Sample Data'!H$3:H$98)&gt;10,IF(AND(ISNUMBER('Control Sample Data'!H175),'Control Sample Data'!H175&lt;$B$1,'Control Sample Data'!H175&gt;0),'Control Sample Data'!H175,$B$1),"")</f>
        <v/>
      </c>
      <c r="U176" s="15" t="str">
        <f>IF(SUM('Control Sample Data'!I$3:I$98)&gt;10,IF(AND(ISNUMBER('Control Sample Data'!I175),'Control Sample Data'!I175&lt;$B$1,'Control Sample Data'!I175&gt;0),'Control Sample Data'!I175,$B$1),"")</f>
        <v/>
      </c>
      <c r="V176" s="15" t="str">
        <f>IF(SUM('Control Sample Data'!J$3:J$98)&gt;10,IF(AND(ISNUMBER('Control Sample Data'!J175),'Control Sample Data'!J175&lt;$B$1,'Control Sample Data'!J175&gt;0),'Control Sample Data'!J175,$B$1),"")</f>
        <v/>
      </c>
      <c r="W176" s="15" t="str">
        <f>IF(SUM('Control Sample Data'!K$3:K$98)&gt;10,IF(AND(ISNUMBER('Control Sample Data'!K175),'Control Sample Data'!K175&lt;$B$1,'Control Sample Data'!K175&gt;0),'Control Sample Data'!K175,$B$1),"")</f>
        <v/>
      </c>
      <c r="X176" s="15" t="str">
        <f>IF(SUM('Control Sample Data'!L$3:L$98)&gt;10,IF(AND(ISNUMBER('Control Sample Data'!L175),'Control Sample Data'!L175&lt;$B$1,'Control Sample Data'!L175&gt;0),'Control Sample Data'!L175,$B$1),"")</f>
        <v/>
      </c>
      <c r="Y176" s="15" t="str">
        <f>IF(SUM('Control Sample Data'!M$3:M$98)&gt;10,IF(AND(ISNUMBER('Control Sample Data'!M175),'Control Sample Data'!M175&lt;$B$1,'Control Sample Data'!M175&gt;0),'Control Sample Data'!M175,$B$1),"")</f>
        <v/>
      </c>
      <c r="AT176" s="34" t="str">
        <f t="shared" si="160"/>
        <v/>
      </c>
      <c r="AU176" s="34" t="str">
        <f t="shared" si="161"/>
        <v/>
      </c>
      <c r="AV176" s="34" t="str">
        <f t="shared" si="162"/>
        <v/>
      </c>
      <c r="AW176" s="34" t="str">
        <f t="shared" si="163"/>
        <v/>
      </c>
      <c r="AX176" s="34" t="str">
        <f t="shared" si="164"/>
        <v/>
      </c>
      <c r="AY176" s="34" t="str">
        <f t="shared" si="165"/>
        <v/>
      </c>
      <c r="AZ176" s="34" t="str">
        <f t="shared" si="166"/>
        <v/>
      </c>
      <c r="BA176" s="34" t="str">
        <f t="shared" si="167"/>
        <v/>
      </c>
      <c r="BB176" s="34" t="str">
        <f t="shared" si="168"/>
        <v/>
      </c>
      <c r="BC176" s="34" t="str">
        <f t="shared" si="169"/>
        <v/>
      </c>
      <c r="BD176" s="34" t="str">
        <f t="shared" si="172"/>
        <v/>
      </c>
      <c r="BE176" s="34" t="str">
        <f t="shared" si="173"/>
        <v/>
      </c>
      <c r="BF176" s="34" t="str">
        <f t="shared" si="174"/>
        <v/>
      </c>
      <c r="BG176" s="34" t="str">
        <f t="shared" si="175"/>
        <v/>
      </c>
      <c r="BH176" s="34" t="str">
        <f t="shared" si="176"/>
        <v/>
      </c>
      <c r="BI176" s="34" t="str">
        <f t="shared" si="177"/>
        <v/>
      </c>
      <c r="BJ176" s="34" t="str">
        <f t="shared" si="178"/>
        <v/>
      </c>
      <c r="BK176" s="34" t="str">
        <f t="shared" si="179"/>
        <v/>
      </c>
      <c r="BL176" s="34" t="str">
        <f t="shared" si="180"/>
        <v/>
      </c>
      <c r="BM176" s="34" t="str">
        <f t="shared" si="181"/>
        <v/>
      </c>
      <c r="BN176" s="36" t="e">
        <f t="shared" si="170"/>
        <v>#DIV/0!</v>
      </c>
      <c r="BO176" s="36" t="e">
        <f t="shared" si="171"/>
        <v>#DIV/0!</v>
      </c>
      <c r="BP176" s="37" t="str">
        <f t="shared" si="140"/>
        <v/>
      </c>
      <c r="BQ176" s="37" t="str">
        <f t="shared" si="141"/>
        <v/>
      </c>
      <c r="BR176" s="37" t="str">
        <f t="shared" si="142"/>
        <v/>
      </c>
      <c r="BS176" s="37" t="str">
        <f t="shared" si="143"/>
        <v/>
      </c>
      <c r="BT176" s="37" t="str">
        <f t="shared" si="144"/>
        <v/>
      </c>
      <c r="BU176" s="37" t="str">
        <f t="shared" si="145"/>
        <v/>
      </c>
      <c r="BV176" s="37" t="str">
        <f t="shared" si="146"/>
        <v/>
      </c>
      <c r="BW176" s="37" t="str">
        <f t="shared" si="147"/>
        <v/>
      </c>
      <c r="BX176" s="37" t="str">
        <f t="shared" si="148"/>
        <v/>
      </c>
      <c r="BY176" s="37" t="str">
        <f t="shared" si="149"/>
        <v/>
      </c>
      <c r="BZ176" s="37" t="str">
        <f t="shared" si="150"/>
        <v/>
      </c>
      <c r="CA176" s="37" t="str">
        <f t="shared" si="151"/>
        <v/>
      </c>
      <c r="CB176" s="37" t="str">
        <f t="shared" si="152"/>
        <v/>
      </c>
      <c r="CC176" s="37" t="str">
        <f t="shared" si="153"/>
        <v/>
      </c>
      <c r="CD176" s="37" t="str">
        <f t="shared" si="154"/>
        <v/>
      </c>
      <c r="CE176" s="37" t="str">
        <f t="shared" si="155"/>
        <v/>
      </c>
      <c r="CF176" s="37" t="str">
        <f t="shared" si="156"/>
        <v/>
      </c>
      <c r="CG176" s="37" t="str">
        <f t="shared" si="157"/>
        <v/>
      </c>
      <c r="CH176" s="37" t="str">
        <f t="shared" si="158"/>
        <v/>
      </c>
      <c r="CI176" s="37" t="str">
        <f t="shared" si="159"/>
        <v/>
      </c>
    </row>
    <row r="177" spans="1:87" ht="12.75">
      <c r="A177" s="16"/>
      <c r="B177" s="14" t="str">
        <f>'Gene Table'!D176</f>
        <v>MIMAT0000071</v>
      </c>
      <c r="C177" s="14" t="s">
        <v>317</v>
      </c>
      <c r="D177" s="15" t="str">
        <f>IF(SUM('Test Sample Data'!D$3:D$98)&gt;10,IF(AND(ISNUMBER('Test Sample Data'!D176),'Test Sample Data'!D176&lt;$B$1,'Test Sample Data'!D176&gt;0),'Test Sample Data'!D176,$B$1),"")</f>
        <v/>
      </c>
      <c r="E177" s="15" t="str">
        <f>IF(SUM('Test Sample Data'!E$3:E$98)&gt;10,IF(AND(ISNUMBER('Test Sample Data'!E176),'Test Sample Data'!E176&lt;$B$1,'Test Sample Data'!E176&gt;0),'Test Sample Data'!E176,$B$1),"")</f>
        <v/>
      </c>
      <c r="F177" s="15" t="str">
        <f>IF(SUM('Test Sample Data'!F$3:F$98)&gt;10,IF(AND(ISNUMBER('Test Sample Data'!F176),'Test Sample Data'!F176&lt;$B$1,'Test Sample Data'!F176&gt;0),'Test Sample Data'!F176,$B$1),"")</f>
        <v/>
      </c>
      <c r="G177" s="15" t="str">
        <f>IF(SUM('Test Sample Data'!G$3:G$98)&gt;10,IF(AND(ISNUMBER('Test Sample Data'!G176),'Test Sample Data'!G176&lt;$B$1,'Test Sample Data'!G176&gt;0),'Test Sample Data'!G176,$B$1),"")</f>
        <v/>
      </c>
      <c r="H177" s="15" t="str">
        <f>IF(SUM('Test Sample Data'!H$3:H$98)&gt;10,IF(AND(ISNUMBER('Test Sample Data'!H176),'Test Sample Data'!H176&lt;$B$1,'Test Sample Data'!H176&gt;0),'Test Sample Data'!H176,$B$1),"")</f>
        <v/>
      </c>
      <c r="I177" s="15" t="str">
        <f>IF(SUM('Test Sample Data'!I$3:I$98)&gt;10,IF(AND(ISNUMBER('Test Sample Data'!I176),'Test Sample Data'!I176&lt;$B$1,'Test Sample Data'!I176&gt;0),'Test Sample Data'!I176,$B$1),"")</f>
        <v/>
      </c>
      <c r="J177" s="15" t="str">
        <f>IF(SUM('Test Sample Data'!J$3:J$98)&gt;10,IF(AND(ISNUMBER('Test Sample Data'!J176),'Test Sample Data'!J176&lt;$B$1,'Test Sample Data'!J176&gt;0),'Test Sample Data'!J176,$B$1),"")</f>
        <v/>
      </c>
      <c r="K177" s="15" t="str">
        <f>IF(SUM('Test Sample Data'!K$3:K$98)&gt;10,IF(AND(ISNUMBER('Test Sample Data'!K176),'Test Sample Data'!K176&lt;$B$1,'Test Sample Data'!K176&gt;0),'Test Sample Data'!K176,$B$1),"")</f>
        <v/>
      </c>
      <c r="L177" s="15" t="str">
        <f>IF(SUM('Test Sample Data'!L$3:L$98)&gt;10,IF(AND(ISNUMBER('Test Sample Data'!L176),'Test Sample Data'!L176&lt;$B$1,'Test Sample Data'!L176&gt;0),'Test Sample Data'!L176,$B$1),"")</f>
        <v/>
      </c>
      <c r="M177" s="15" t="str">
        <f>IF(SUM('Test Sample Data'!M$3:M$98)&gt;10,IF(AND(ISNUMBER('Test Sample Data'!M176),'Test Sample Data'!M176&lt;$B$1,'Test Sample Data'!M176&gt;0),'Test Sample Data'!M176,$B$1),"")</f>
        <v/>
      </c>
      <c r="N177" s="15" t="str">
        <f>'Gene Table'!D176</f>
        <v>MIMAT0000071</v>
      </c>
      <c r="O177" s="14" t="s">
        <v>317</v>
      </c>
      <c r="P177" s="15" t="str">
        <f>IF(SUM('Control Sample Data'!D$3:D$98)&gt;10,IF(AND(ISNUMBER('Control Sample Data'!D176),'Control Sample Data'!D176&lt;$B$1,'Control Sample Data'!D176&gt;0),'Control Sample Data'!D176,$B$1),"")</f>
        <v/>
      </c>
      <c r="Q177" s="15" t="str">
        <f>IF(SUM('Control Sample Data'!E$3:E$98)&gt;10,IF(AND(ISNUMBER('Control Sample Data'!E176),'Control Sample Data'!E176&lt;$B$1,'Control Sample Data'!E176&gt;0),'Control Sample Data'!E176,$B$1),"")</f>
        <v/>
      </c>
      <c r="R177" s="15" t="str">
        <f>IF(SUM('Control Sample Data'!F$3:F$98)&gt;10,IF(AND(ISNUMBER('Control Sample Data'!F176),'Control Sample Data'!F176&lt;$B$1,'Control Sample Data'!F176&gt;0),'Control Sample Data'!F176,$B$1),"")</f>
        <v/>
      </c>
      <c r="S177" s="15" t="str">
        <f>IF(SUM('Control Sample Data'!G$3:G$98)&gt;10,IF(AND(ISNUMBER('Control Sample Data'!G176),'Control Sample Data'!G176&lt;$B$1,'Control Sample Data'!G176&gt;0),'Control Sample Data'!G176,$B$1),"")</f>
        <v/>
      </c>
      <c r="T177" s="15" t="str">
        <f>IF(SUM('Control Sample Data'!H$3:H$98)&gt;10,IF(AND(ISNUMBER('Control Sample Data'!H176),'Control Sample Data'!H176&lt;$B$1,'Control Sample Data'!H176&gt;0),'Control Sample Data'!H176,$B$1),"")</f>
        <v/>
      </c>
      <c r="U177" s="15" t="str">
        <f>IF(SUM('Control Sample Data'!I$3:I$98)&gt;10,IF(AND(ISNUMBER('Control Sample Data'!I176),'Control Sample Data'!I176&lt;$B$1,'Control Sample Data'!I176&gt;0),'Control Sample Data'!I176,$B$1),"")</f>
        <v/>
      </c>
      <c r="V177" s="15" t="str">
        <f>IF(SUM('Control Sample Data'!J$3:J$98)&gt;10,IF(AND(ISNUMBER('Control Sample Data'!J176),'Control Sample Data'!J176&lt;$B$1,'Control Sample Data'!J176&gt;0),'Control Sample Data'!J176,$B$1),"")</f>
        <v/>
      </c>
      <c r="W177" s="15" t="str">
        <f>IF(SUM('Control Sample Data'!K$3:K$98)&gt;10,IF(AND(ISNUMBER('Control Sample Data'!K176),'Control Sample Data'!K176&lt;$B$1,'Control Sample Data'!K176&gt;0),'Control Sample Data'!K176,$B$1),"")</f>
        <v/>
      </c>
      <c r="X177" s="15" t="str">
        <f>IF(SUM('Control Sample Data'!L$3:L$98)&gt;10,IF(AND(ISNUMBER('Control Sample Data'!L176),'Control Sample Data'!L176&lt;$B$1,'Control Sample Data'!L176&gt;0),'Control Sample Data'!L176,$B$1),"")</f>
        <v/>
      </c>
      <c r="Y177" s="15" t="str">
        <f>IF(SUM('Control Sample Data'!M$3:M$98)&gt;10,IF(AND(ISNUMBER('Control Sample Data'!M176),'Control Sample Data'!M176&lt;$B$1,'Control Sample Data'!M176&gt;0),'Control Sample Data'!M176,$B$1),"")</f>
        <v/>
      </c>
      <c r="AT177" s="34" t="str">
        <f t="shared" si="160"/>
        <v/>
      </c>
      <c r="AU177" s="34" t="str">
        <f t="shared" si="161"/>
        <v/>
      </c>
      <c r="AV177" s="34" t="str">
        <f t="shared" si="162"/>
        <v/>
      </c>
      <c r="AW177" s="34" t="str">
        <f t="shared" si="163"/>
        <v/>
      </c>
      <c r="AX177" s="34" t="str">
        <f t="shared" si="164"/>
        <v/>
      </c>
      <c r="AY177" s="34" t="str">
        <f t="shared" si="165"/>
        <v/>
      </c>
      <c r="AZ177" s="34" t="str">
        <f t="shared" si="166"/>
        <v/>
      </c>
      <c r="BA177" s="34" t="str">
        <f t="shared" si="167"/>
        <v/>
      </c>
      <c r="BB177" s="34" t="str">
        <f t="shared" si="168"/>
        <v/>
      </c>
      <c r="BC177" s="34" t="str">
        <f t="shared" si="169"/>
        <v/>
      </c>
      <c r="BD177" s="34" t="str">
        <f t="shared" si="172"/>
        <v/>
      </c>
      <c r="BE177" s="34" t="str">
        <f t="shared" si="173"/>
        <v/>
      </c>
      <c r="BF177" s="34" t="str">
        <f t="shared" si="174"/>
        <v/>
      </c>
      <c r="BG177" s="34" t="str">
        <f t="shared" si="175"/>
        <v/>
      </c>
      <c r="BH177" s="34" t="str">
        <f t="shared" si="176"/>
        <v/>
      </c>
      <c r="BI177" s="34" t="str">
        <f t="shared" si="177"/>
        <v/>
      </c>
      <c r="BJ177" s="34" t="str">
        <f t="shared" si="178"/>
        <v/>
      </c>
      <c r="BK177" s="34" t="str">
        <f t="shared" si="179"/>
        <v/>
      </c>
      <c r="BL177" s="34" t="str">
        <f t="shared" si="180"/>
        <v/>
      </c>
      <c r="BM177" s="34" t="str">
        <f t="shared" si="181"/>
        <v/>
      </c>
      <c r="BN177" s="36" t="e">
        <f t="shared" si="170"/>
        <v>#DIV/0!</v>
      </c>
      <c r="BO177" s="36" t="e">
        <f t="shared" si="171"/>
        <v>#DIV/0!</v>
      </c>
      <c r="BP177" s="37" t="str">
        <f t="shared" si="140"/>
        <v/>
      </c>
      <c r="BQ177" s="37" t="str">
        <f t="shared" si="141"/>
        <v/>
      </c>
      <c r="BR177" s="37" t="str">
        <f t="shared" si="142"/>
        <v/>
      </c>
      <c r="BS177" s="37" t="str">
        <f t="shared" si="143"/>
        <v/>
      </c>
      <c r="BT177" s="37" t="str">
        <f t="shared" si="144"/>
        <v/>
      </c>
      <c r="BU177" s="37" t="str">
        <f t="shared" si="145"/>
        <v/>
      </c>
      <c r="BV177" s="37" t="str">
        <f t="shared" si="146"/>
        <v/>
      </c>
      <c r="BW177" s="37" t="str">
        <f t="shared" si="147"/>
        <v/>
      </c>
      <c r="BX177" s="37" t="str">
        <f t="shared" si="148"/>
        <v/>
      </c>
      <c r="BY177" s="37" t="str">
        <f t="shared" si="149"/>
        <v/>
      </c>
      <c r="BZ177" s="37" t="str">
        <f t="shared" si="150"/>
        <v/>
      </c>
      <c r="CA177" s="37" t="str">
        <f t="shared" si="151"/>
        <v/>
      </c>
      <c r="CB177" s="37" t="str">
        <f t="shared" si="152"/>
        <v/>
      </c>
      <c r="CC177" s="37" t="str">
        <f t="shared" si="153"/>
        <v/>
      </c>
      <c r="CD177" s="37" t="str">
        <f t="shared" si="154"/>
        <v/>
      </c>
      <c r="CE177" s="37" t="str">
        <f t="shared" si="155"/>
        <v/>
      </c>
      <c r="CF177" s="37" t="str">
        <f t="shared" si="156"/>
        <v/>
      </c>
      <c r="CG177" s="37" t="str">
        <f t="shared" si="157"/>
        <v/>
      </c>
      <c r="CH177" s="37" t="str">
        <f t="shared" si="158"/>
        <v/>
      </c>
      <c r="CI177" s="37" t="str">
        <f t="shared" si="159"/>
        <v/>
      </c>
    </row>
    <row r="178" spans="1:87" ht="12.75">
      <c r="A178" s="16"/>
      <c r="B178" s="14" t="str">
        <f>'Gene Table'!D177</f>
        <v>MIMAT0004751</v>
      </c>
      <c r="C178" s="14" t="s">
        <v>321</v>
      </c>
      <c r="D178" s="15" t="str">
        <f>IF(SUM('Test Sample Data'!D$3:D$98)&gt;10,IF(AND(ISNUMBER('Test Sample Data'!D177),'Test Sample Data'!D177&lt;$B$1,'Test Sample Data'!D177&gt;0),'Test Sample Data'!D177,$B$1),"")</f>
        <v/>
      </c>
      <c r="E178" s="15" t="str">
        <f>IF(SUM('Test Sample Data'!E$3:E$98)&gt;10,IF(AND(ISNUMBER('Test Sample Data'!E177),'Test Sample Data'!E177&lt;$B$1,'Test Sample Data'!E177&gt;0),'Test Sample Data'!E177,$B$1),"")</f>
        <v/>
      </c>
      <c r="F178" s="15" t="str">
        <f>IF(SUM('Test Sample Data'!F$3:F$98)&gt;10,IF(AND(ISNUMBER('Test Sample Data'!F177),'Test Sample Data'!F177&lt;$B$1,'Test Sample Data'!F177&gt;0),'Test Sample Data'!F177,$B$1),"")</f>
        <v/>
      </c>
      <c r="G178" s="15" t="str">
        <f>IF(SUM('Test Sample Data'!G$3:G$98)&gt;10,IF(AND(ISNUMBER('Test Sample Data'!G177),'Test Sample Data'!G177&lt;$B$1,'Test Sample Data'!G177&gt;0),'Test Sample Data'!G177,$B$1),"")</f>
        <v/>
      </c>
      <c r="H178" s="15" t="str">
        <f>IF(SUM('Test Sample Data'!H$3:H$98)&gt;10,IF(AND(ISNUMBER('Test Sample Data'!H177),'Test Sample Data'!H177&lt;$B$1,'Test Sample Data'!H177&gt;0),'Test Sample Data'!H177,$B$1),"")</f>
        <v/>
      </c>
      <c r="I178" s="15" t="str">
        <f>IF(SUM('Test Sample Data'!I$3:I$98)&gt;10,IF(AND(ISNUMBER('Test Sample Data'!I177),'Test Sample Data'!I177&lt;$B$1,'Test Sample Data'!I177&gt;0),'Test Sample Data'!I177,$B$1),"")</f>
        <v/>
      </c>
      <c r="J178" s="15" t="str">
        <f>IF(SUM('Test Sample Data'!J$3:J$98)&gt;10,IF(AND(ISNUMBER('Test Sample Data'!J177),'Test Sample Data'!J177&lt;$B$1,'Test Sample Data'!J177&gt;0),'Test Sample Data'!J177,$B$1),"")</f>
        <v/>
      </c>
      <c r="K178" s="15" t="str">
        <f>IF(SUM('Test Sample Data'!K$3:K$98)&gt;10,IF(AND(ISNUMBER('Test Sample Data'!K177),'Test Sample Data'!K177&lt;$B$1,'Test Sample Data'!K177&gt;0),'Test Sample Data'!K177,$B$1),"")</f>
        <v/>
      </c>
      <c r="L178" s="15" t="str">
        <f>IF(SUM('Test Sample Data'!L$3:L$98)&gt;10,IF(AND(ISNUMBER('Test Sample Data'!L177),'Test Sample Data'!L177&lt;$B$1,'Test Sample Data'!L177&gt;0),'Test Sample Data'!L177,$B$1),"")</f>
        <v/>
      </c>
      <c r="M178" s="15" t="str">
        <f>IF(SUM('Test Sample Data'!M$3:M$98)&gt;10,IF(AND(ISNUMBER('Test Sample Data'!M177),'Test Sample Data'!M177&lt;$B$1,'Test Sample Data'!M177&gt;0),'Test Sample Data'!M177,$B$1),"")</f>
        <v/>
      </c>
      <c r="N178" s="15" t="str">
        <f>'Gene Table'!D177</f>
        <v>MIMAT0004751</v>
      </c>
      <c r="O178" s="14" t="s">
        <v>321</v>
      </c>
      <c r="P178" s="15" t="str">
        <f>IF(SUM('Control Sample Data'!D$3:D$98)&gt;10,IF(AND(ISNUMBER('Control Sample Data'!D177),'Control Sample Data'!D177&lt;$B$1,'Control Sample Data'!D177&gt;0),'Control Sample Data'!D177,$B$1),"")</f>
        <v/>
      </c>
      <c r="Q178" s="15" t="str">
        <f>IF(SUM('Control Sample Data'!E$3:E$98)&gt;10,IF(AND(ISNUMBER('Control Sample Data'!E177),'Control Sample Data'!E177&lt;$B$1,'Control Sample Data'!E177&gt;0),'Control Sample Data'!E177,$B$1),"")</f>
        <v/>
      </c>
      <c r="R178" s="15" t="str">
        <f>IF(SUM('Control Sample Data'!F$3:F$98)&gt;10,IF(AND(ISNUMBER('Control Sample Data'!F177),'Control Sample Data'!F177&lt;$B$1,'Control Sample Data'!F177&gt;0),'Control Sample Data'!F177,$B$1),"")</f>
        <v/>
      </c>
      <c r="S178" s="15" t="str">
        <f>IF(SUM('Control Sample Data'!G$3:G$98)&gt;10,IF(AND(ISNUMBER('Control Sample Data'!G177),'Control Sample Data'!G177&lt;$B$1,'Control Sample Data'!G177&gt;0),'Control Sample Data'!G177,$B$1),"")</f>
        <v/>
      </c>
      <c r="T178" s="15" t="str">
        <f>IF(SUM('Control Sample Data'!H$3:H$98)&gt;10,IF(AND(ISNUMBER('Control Sample Data'!H177),'Control Sample Data'!H177&lt;$B$1,'Control Sample Data'!H177&gt;0),'Control Sample Data'!H177,$B$1),"")</f>
        <v/>
      </c>
      <c r="U178" s="15" t="str">
        <f>IF(SUM('Control Sample Data'!I$3:I$98)&gt;10,IF(AND(ISNUMBER('Control Sample Data'!I177),'Control Sample Data'!I177&lt;$B$1,'Control Sample Data'!I177&gt;0),'Control Sample Data'!I177,$B$1),"")</f>
        <v/>
      </c>
      <c r="V178" s="15" t="str">
        <f>IF(SUM('Control Sample Data'!J$3:J$98)&gt;10,IF(AND(ISNUMBER('Control Sample Data'!J177),'Control Sample Data'!J177&lt;$B$1,'Control Sample Data'!J177&gt;0),'Control Sample Data'!J177,$B$1),"")</f>
        <v/>
      </c>
      <c r="W178" s="15" t="str">
        <f>IF(SUM('Control Sample Data'!K$3:K$98)&gt;10,IF(AND(ISNUMBER('Control Sample Data'!K177),'Control Sample Data'!K177&lt;$B$1,'Control Sample Data'!K177&gt;0),'Control Sample Data'!K177,$B$1),"")</f>
        <v/>
      </c>
      <c r="X178" s="15" t="str">
        <f>IF(SUM('Control Sample Data'!L$3:L$98)&gt;10,IF(AND(ISNUMBER('Control Sample Data'!L177),'Control Sample Data'!L177&lt;$B$1,'Control Sample Data'!L177&gt;0),'Control Sample Data'!L177,$B$1),"")</f>
        <v/>
      </c>
      <c r="Y178" s="15" t="str">
        <f>IF(SUM('Control Sample Data'!M$3:M$98)&gt;10,IF(AND(ISNUMBER('Control Sample Data'!M177),'Control Sample Data'!M177&lt;$B$1,'Control Sample Data'!M177&gt;0),'Control Sample Data'!M177,$B$1),"")</f>
        <v/>
      </c>
      <c r="AT178" s="34" t="str">
        <f t="shared" si="160"/>
        <v/>
      </c>
      <c r="AU178" s="34" t="str">
        <f t="shared" si="161"/>
        <v/>
      </c>
      <c r="AV178" s="34" t="str">
        <f t="shared" si="162"/>
        <v/>
      </c>
      <c r="AW178" s="34" t="str">
        <f t="shared" si="163"/>
        <v/>
      </c>
      <c r="AX178" s="34" t="str">
        <f t="shared" si="164"/>
        <v/>
      </c>
      <c r="AY178" s="34" t="str">
        <f t="shared" si="165"/>
        <v/>
      </c>
      <c r="AZ178" s="34" t="str">
        <f t="shared" si="166"/>
        <v/>
      </c>
      <c r="BA178" s="34" t="str">
        <f t="shared" si="167"/>
        <v/>
      </c>
      <c r="BB178" s="34" t="str">
        <f t="shared" si="168"/>
        <v/>
      </c>
      <c r="BC178" s="34" t="str">
        <f t="shared" si="169"/>
        <v/>
      </c>
      <c r="BD178" s="34" t="str">
        <f t="shared" si="172"/>
        <v/>
      </c>
      <c r="BE178" s="34" t="str">
        <f t="shared" si="173"/>
        <v/>
      </c>
      <c r="BF178" s="34" t="str">
        <f t="shared" si="174"/>
        <v/>
      </c>
      <c r="BG178" s="34" t="str">
        <f t="shared" si="175"/>
        <v/>
      </c>
      <c r="BH178" s="34" t="str">
        <f t="shared" si="176"/>
        <v/>
      </c>
      <c r="BI178" s="34" t="str">
        <f t="shared" si="177"/>
        <v/>
      </c>
      <c r="BJ178" s="34" t="str">
        <f t="shared" si="178"/>
        <v/>
      </c>
      <c r="BK178" s="34" t="str">
        <f t="shared" si="179"/>
        <v/>
      </c>
      <c r="BL178" s="34" t="str">
        <f t="shared" si="180"/>
        <v/>
      </c>
      <c r="BM178" s="34" t="str">
        <f t="shared" si="181"/>
        <v/>
      </c>
      <c r="BN178" s="36" t="e">
        <f t="shared" si="170"/>
        <v>#DIV/0!</v>
      </c>
      <c r="BO178" s="36" t="e">
        <f t="shared" si="171"/>
        <v>#DIV/0!</v>
      </c>
      <c r="BP178" s="37" t="str">
        <f t="shared" si="140"/>
        <v/>
      </c>
      <c r="BQ178" s="37" t="str">
        <f t="shared" si="141"/>
        <v/>
      </c>
      <c r="BR178" s="37" t="str">
        <f t="shared" si="142"/>
        <v/>
      </c>
      <c r="BS178" s="37" t="str">
        <f t="shared" si="143"/>
        <v/>
      </c>
      <c r="BT178" s="37" t="str">
        <f t="shared" si="144"/>
        <v/>
      </c>
      <c r="BU178" s="37" t="str">
        <f t="shared" si="145"/>
        <v/>
      </c>
      <c r="BV178" s="37" t="str">
        <f t="shared" si="146"/>
        <v/>
      </c>
      <c r="BW178" s="37" t="str">
        <f t="shared" si="147"/>
        <v/>
      </c>
      <c r="BX178" s="37" t="str">
        <f t="shared" si="148"/>
        <v/>
      </c>
      <c r="BY178" s="37" t="str">
        <f t="shared" si="149"/>
        <v/>
      </c>
      <c r="BZ178" s="37" t="str">
        <f t="shared" si="150"/>
        <v/>
      </c>
      <c r="CA178" s="37" t="str">
        <f t="shared" si="151"/>
        <v/>
      </c>
      <c r="CB178" s="37" t="str">
        <f t="shared" si="152"/>
        <v/>
      </c>
      <c r="CC178" s="37" t="str">
        <f t="shared" si="153"/>
        <v/>
      </c>
      <c r="CD178" s="37" t="str">
        <f t="shared" si="154"/>
        <v/>
      </c>
      <c r="CE178" s="37" t="str">
        <f t="shared" si="155"/>
        <v/>
      </c>
      <c r="CF178" s="37" t="str">
        <f t="shared" si="156"/>
        <v/>
      </c>
      <c r="CG178" s="37" t="str">
        <f t="shared" si="157"/>
        <v/>
      </c>
      <c r="CH178" s="37" t="str">
        <f t="shared" si="158"/>
        <v/>
      </c>
      <c r="CI178" s="37" t="str">
        <f t="shared" si="159"/>
        <v/>
      </c>
    </row>
    <row r="179" spans="1:87" ht="12.75">
      <c r="A179" s="16"/>
      <c r="B179" s="14" t="str">
        <f>'Gene Table'!D178</f>
        <v>MIMAT0001618</v>
      </c>
      <c r="C179" s="14" t="s">
        <v>325</v>
      </c>
      <c r="D179" s="15" t="str">
        <f>IF(SUM('Test Sample Data'!D$3:D$98)&gt;10,IF(AND(ISNUMBER('Test Sample Data'!D178),'Test Sample Data'!D178&lt;$B$1,'Test Sample Data'!D178&gt;0),'Test Sample Data'!D178,$B$1),"")</f>
        <v/>
      </c>
      <c r="E179" s="15" t="str">
        <f>IF(SUM('Test Sample Data'!E$3:E$98)&gt;10,IF(AND(ISNUMBER('Test Sample Data'!E178),'Test Sample Data'!E178&lt;$B$1,'Test Sample Data'!E178&gt;0),'Test Sample Data'!E178,$B$1),"")</f>
        <v/>
      </c>
      <c r="F179" s="15" t="str">
        <f>IF(SUM('Test Sample Data'!F$3:F$98)&gt;10,IF(AND(ISNUMBER('Test Sample Data'!F178),'Test Sample Data'!F178&lt;$B$1,'Test Sample Data'!F178&gt;0),'Test Sample Data'!F178,$B$1),"")</f>
        <v/>
      </c>
      <c r="G179" s="15" t="str">
        <f>IF(SUM('Test Sample Data'!G$3:G$98)&gt;10,IF(AND(ISNUMBER('Test Sample Data'!G178),'Test Sample Data'!G178&lt;$B$1,'Test Sample Data'!G178&gt;0),'Test Sample Data'!G178,$B$1),"")</f>
        <v/>
      </c>
      <c r="H179" s="15" t="str">
        <f>IF(SUM('Test Sample Data'!H$3:H$98)&gt;10,IF(AND(ISNUMBER('Test Sample Data'!H178),'Test Sample Data'!H178&lt;$B$1,'Test Sample Data'!H178&gt;0),'Test Sample Data'!H178,$B$1),"")</f>
        <v/>
      </c>
      <c r="I179" s="15" t="str">
        <f>IF(SUM('Test Sample Data'!I$3:I$98)&gt;10,IF(AND(ISNUMBER('Test Sample Data'!I178),'Test Sample Data'!I178&lt;$B$1,'Test Sample Data'!I178&gt;0),'Test Sample Data'!I178,$B$1),"")</f>
        <v/>
      </c>
      <c r="J179" s="15" t="str">
        <f>IF(SUM('Test Sample Data'!J$3:J$98)&gt;10,IF(AND(ISNUMBER('Test Sample Data'!J178),'Test Sample Data'!J178&lt;$B$1,'Test Sample Data'!J178&gt;0),'Test Sample Data'!J178,$B$1),"")</f>
        <v/>
      </c>
      <c r="K179" s="15" t="str">
        <f>IF(SUM('Test Sample Data'!K$3:K$98)&gt;10,IF(AND(ISNUMBER('Test Sample Data'!K178),'Test Sample Data'!K178&lt;$B$1,'Test Sample Data'!K178&gt;0),'Test Sample Data'!K178,$B$1),"")</f>
        <v/>
      </c>
      <c r="L179" s="15" t="str">
        <f>IF(SUM('Test Sample Data'!L$3:L$98)&gt;10,IF(AND(ISNUMBER('Test Sample Data'!L178),'Test Sample Data'!L178&lt;$B$1,'Test Sample Data'!L178&gt;0),'Test Sample Data'!L178,$B$1),"")</f>
        <v/>
      </c>
      <c r="M179" s="15" t="str">
        <f>IF(SUM('Test Sample Data'!M$3:M$98)&gt;10,IF(AND(ISNUMBER('Test Sample Data'!M178),'Test Sample Data'!M178&lt;$B$1,'Test Sample Data'!M178&gt;0),'Test Sample Data'!M178,$B$1),"")</f>
        <v/>
      </c>
      <c r="N179" s="15" t="str">
        <f>'Gene Table'!D178</f>
        <v>MIMAT0001618</v>
      </c>
      <c r="O179" s="14" t="s">
        <v>325</v>
      </c>
      <c r="P179" s="15" t="str">
        <f>IF(SUM('Control Sample Data'!D$3:D$98)&gt;10,IF(AND(ISNUMBER('Control Sample Data'!D178),'Control Sample Data'!D178&lt;$B$1,'Control Sample Data'!D178&gt;0),'Control Sample Data'!D178,$B$1),"")</f>
        <v/>
      </c>
      <c r="Q179" s="15" t="str">
        <f>IF(SUM('Control Sample Data'!E$3:E$98)&gt;10,IF(AND(ISNUMBER('Control Sample Data'!E178),'Control Sample Data'!E178&lt;$B$1,'Control Sample Data'!E178&gt;0),'Control Sample Data'!E178,$B$1),"")</f>
        <v/>
      </c>
      <c r="R179" s="15" t="str">
        <f>IF(SUM('Control Sample Data'!F$3:F$98)&gt;10,IF(AND(ISNUMBER('Control Sample Data'!F178),'Control Sample Data'!F178&lt;$B$1,'Control Sample Data'!F178&gt;0),'Control Sample Data'!F178,$B$1),"")</f>
        <v/>
      </c>
      <c r="S179" s="15" t="str">
        <f>IF(SUM('Control Sample Data'!G$3:G$98)&gt;10,IF(AND(ISNUMBER('Control Sample Data'!G178),'Control Sample Data'!G178&lt;$B$1,'Control Sample Data'!G178&gt;0),'Control Sample Data'!G178,$B$1),"")</f>
        <v/>
      </c>
      <c r="T179" s="15" t="str">
        <f>IF(SUM('Control Sample Data'!H$3:H$98)&gt;10,IF(AND(ISNUMBER('Control Sample Data'!H178),'Control Sample Data'!H178&lt;$B$1,'Control Sample Data'!H178&gt;0),'Control Sample Data'!H178,$B$1),"")</f>
        <v/>
      </c>
      <c r="U179" s="15" t="str">
        <f>IF(SUM('Control Sample Data'!I$3:I$98)&gt;10,IF(AND(ISNUMBER('Control Sample Data'!I178),'Control Sample Data'!I178&lt;$B$1,'Control Sample Data'!I178&gt;0),'Control Sample Data'!I178,$B$1),"")</f>
        <v/>
      </c>
      <c r="V179" s="15" t="str">
        <f>IF(SUM('Control Sample Data'!J$3:J$98)&gt;10,IF(AND(ISNUMBER('Control Sample Data'!J178),'Control Sample Data'!J178&lt;$B$1,'Control Sample Data'!J178&gt;0),'Control Sample Data'!J178,$B$1),"")</f>
        <v/>
      </c>
      <c r="W179" s="15" t="str">
        <f>IF(SUM('Control Sample Data'!K$3:K$98)&gt;10,IF(AND(ISNUMBER('Control Sample Data'!K178),'Control Sample Data'!K178&lt;$B$1,'Control Sample Data'!K178&gt;0),'Control Sample Data'!K178,$B$1),"")</f>
        <v/>
      </c>
      <c r="X179" s="15" t="str">
        <f>IF(SUM('Control Sample Data'!L$3:L$98)&gt;10,IF(AND(ISNUMBER('Control Sample Data'!L178),'Control Sample Data'!L178&lt;$B$1,'Control Sample Data'!L178&gt;0),'Control Sample Data'!L178,$B$1),"")</f>
        <v/>
      </c>
      <c r="Y179" s="15" t="str">
        <f>IF(SUM('Control Sample Data'!M$3:M$98)&gt;10,IF(AND(ISNUMBER('Control Sample Data'!M178),'Control Sample Data'!M178&lt;$B$1,'Control Sample Data'!M178&gt;0),'Control Sample Data'!M178,$B$1),"")</f>
        <v/>
      </c>
      <c r="AT179" s="34" t="str">
        <f t="shared" si="160"/>
        <v/>
      </c>
      <c r="AU179" s="34" t="str">
        <f t="shared" si="161"/>
        <v/>
      </c>
      <c r="AV179" s="34" t="str">
        <f t="shared" si="162"/>
        <v/>
      </c>
      <c r="AW179" s="34" t="str">
        <f t="shared" si="163"/>
        <v/>
      </c>
      <c r="AX179" s="34" t="str">
        <f t="shared" si="164"/>
        <v/>
      </c>
      <c r="AY179" s="34" t="str">
        <f t="shared" si="165"/>
        <v/>
      </c>
      <c r="AZ179" s="34" t="str">
        <f t="shared" si="166"/>
        <v/>
      </c>
      <c r="BA179" s="34" t="str">
        <f t="shared" si="167"/>
        <v/>
      </c>
      <c r="BB179" s="34" t="str">
        <f t="shared" si="168"/>
        <v/>
      </c>
      <c r="BC179" s="34" t="str">
        <f t="shared" si="169"/>
        <v/>
      </c>
      <c r="BD179" s="34" t="str">
        <f t="shared" si="172"/>
        <v/>
      </c>
      <c r="BE179" s="34" t="str">
        <f t="shared" si="173"/>
        <v/>
      </c>
      <c r="BF179" s="34" t="str">
        <f t="shared" si="174"/>
        <v/>
      </c>
      <c r="BG179" s="34" t="str">
        <f t="shared" si="175"/>
        <v/>
      </c>
      <c r="BH179" s="34" t="str">
        <f t="shared" si="176"/>
        <v/>
      </c>
      <c r="BI179" s="34" t="str">
        <f t="shared" si="177"/>
        <v/>
      </c>
      <c r="BJ179" s="34" t="str">
        <f t="shared" si="178"/>
        <v/>
      </c>
      <c r="BK179" s="34" t="str">
        <f t="shared" si="179"/>
        <v/>
      </c>
      <c r="BL179" s="34" t="str">
        <f t="shared" si="180"/>
        <v/>
      </c>
      <c r="BM179" s="34" t="str">
        <f t="shared" si="181"/>
        <v/>
      </c>
      <c r="BN179" s="36" t="e">
        <f t="shared" si="170"/>
        <v>#DIV/0!</v>
      </c>
      <c r="BO179" s="36" t="e">
        <f t="shared" si="171"/>
        <v>#DIV/0!</v>
      </c>
      <c r="BP179" s="37" t="str">
        <f t="shared" si="140"/>
        <v/>
      </c>
      <c r="BQ179" s="37" t="str">
        <f t="shared" si="141"/>
        <v/>
      </c>
      <c r="BR179" s="37" t="str">
        <f t="shared" si="142"/>
        <v/>
      </c>
      <c r="BS179" s="37" t="str">
        <f t="shared" si="143"/>
        <v/>
      </c>
      <c r="BT179" s="37" t="str">
        <f t="shared" si="144"/>
        <v/>
      </c>
      <c r="BU179" s="37" t="str">
        <f t="shared" si="145"/>
        <v/>
      </c>
      <c r="BV179" s="37" t="str">
        <f t="shared" si="146"/>
        <v/>
      </c>
      <c r="BW179" s="37" t="str">
        <f t="shared" si="147"/>
        <v/>
      </c>
      <c r="BX179" s="37" t="str">
        <f t="shared" si="148"/>
        <v/>
      </c>
      <c r="BY179" s="37" t="str">
        <f t="shared" si="149"/>
        <v/>
      </c>
      <c r="BZ179" s="37" t="str">
        <f t="shared" si="150"/>
        <v/>
      </c>
      <c r="CA179" s="37" t="str">
        <f t="shared" si="151"/>
        <v/>
      </c>
      <c r="CB179" s="37" t="str">
        <f t="shared" si="152"/>
        <v/>
      </c>
      <c r="CC179" s="37" t="str">
        <f t="shared" si="153"/>
        <v/>
      </c>
      <c r="CD179" s="37" t="str">
        <f t="shared" si="154"/>
        <v/>
      </c>
      <c r="CE179" s="37" t="str">
        <f t="shared" si="155"/>
        <v/>
      </c>
      <c r="CF179" s="37" t="str">
        <f t="shared" si="156"/>
        <v/>
      </c>
      <c r="CG179" s="37" t="str">
        <f t="shared" si="157"/>
        <v/>
      </c>
      <c r="CH179" s="37" t="str">
        <f t="shared" si="158"/>
        <v/>
      </c>
      <c r="CI179" s="37" t="str">
        <f t="shared" si="159"/>
        <v/>
      </c>
    </row>
    <row r="180" spans="1:87" ht="12.75">
      <c r="A180" s="16"/>
      <c r="B180" s="14" t="str">
        <f>'Gene Table'!D179</f>
        <v>MIMAT0004767</v>
      </c>
      <c r="C180" s="14" t="s">
        <v>329</v>
      </c>
      <c r="D180" s="15" t="str">
        <f>IF(SUM('Test Sample Data'!D$3:D$98)&gt;10,IF(AND(ISNUMBER('Test Sample Data'!D179),'Test Sample Data'!D179&lt;$B$1,'Test Sample Data'!D179&gt;0),'Test Sample Data'!D179,$B$1),"")</f>
        <v/>
      </c>
      <c r="E180" s="15" t="str">
        <f>IF(SUM('Test Sample Data'!E$3:E$98)&gt;10,IF(AND(ISNUMBER('Test Sample Data'!E179),'Test Sample Data'!E179&lt;$B$1,'Test Sample Data'!E179&gt;0),'Test Sample Data'!E179,$B$1),"")</f>
        <v/>
      </c>
      <c r="F180" s="15" t="str">
        <f>IF(SUM('Test Sample Data'!F$3:F$98)&gt;10,IF(AND(ISNUMBER('Test Sample Data'!F179),'Test Sample Data'!F179&lt;$B$1,'Test Sample Data'!F179&gt;0),'Test Sample Data'!F179,$B$1),"")</f>
        <v/>
      </c>
      <c r="G180" s="15" t="str">
        <f>IF(SUM('Test Sample Data'!G$3:G$98)&gt;10,IF(AND(ISNUMBER('Test Sample Data'!G179),'Test Sample Data'!G179&lt;$B$1,'Test Sample Data'!G179&gt;0),'Test Sample Data'!G179,$B$1),"")</f>
        <v/>
      </c>
      <c r="H180" s="15" t="str">
        <f>IF(SUM('Test Sample Data'!H$3:H$98)&gt;10,IF(AND(ISNUMBER('Test Sample Data'!H179),'Test Sample Data'!H179&lt;$B$1,'Test Sample Data'!H179&gt;0),'Test Sample Data'!H179,$B$1),"")</f>
        <v/>
      </c>
      <c r="I180" s="15" t="str">
        <f>IF(SUM('Test Sample Data'!I$3:I$98)&gt;10,IF(AND(ISNUMBER('Test Sample Data'!I179),'Test Sample Data'!I179&lt;$B$1,'Test Sample Data'!I179&gt;0),'Test Sample Data'!I179,$B$1),"")</f>
        <v/>
      </c>
      <c r="J180" s="15" t="str">
        <f>IF(SUM('Test Sample Data'!J$3:J$98)&gt;10,IF(AND(ISNUMBER('Test Sample Data'!J179),'Test Sample Data'!J179&lt;$B$1,'Test Sample Data'!J179&gt;0),'Test Sample Data'!J179,$B$1),"")</f>
        <v/>
      </c>
      <c r="K180" s="15" t="str">
        <f>IF(SUM('Test Sample Data'!K$3:K$98)&gt;10,IF(AND(ISNUMBER('Test Sample Data'!K179),'Test Sample Data'!K179&lt;$B$1,'Test Sample Data'!K179&gt;0),'Test Sample Data'!K179,$B$1),"")</f>
        <v/>
      </c>
      <c r="L180" s="15" t="str">
        <f>IF(SUM('Test Sample Data'!L$3:L$98)&gt;10,IF(AND(ISNUMBER('Test Sample Data'!L179),'Test Sample Data'!L179&lt;$B$1,'Test Sample Data'!L179&gt;0),'Test Sample Data'!L179,$B$1),"")</f>
        <v/>
      </c>
      <c r="M180" s="15" t="str">
        <f>IF(SUM('Test Sample Data'!M$3:M$98)&gt;10,IF(AND(ISNUMBER('Test Sample Data'!M179),'Test Sample Data'!M179&lt;$B$1,'Test Sample Data'!M179&gt;0),'Test Sample Data'!M179,$B$1),"")</f>
        <v/>
      </c>
      <c r="N180" s="15" t="str">
        <f>'Gene Table'!D179</f>
        <v>MIMAT0004767</v>
      </c>
      <c r="O180" s="14" t="s">
        <v>329</v>
      </c>
      <c r="P180" s="15" t="str">
        <f>IF(SUM('Control Sample Data'!D$3:D$98)&gt;10,IF(AND(ISNUMBER('Control Sample Data'!D179),'Control Sample Data'!D179&lt;$B$1,'Control Sample Data'!D179&gt;0),'Control Sample Data'!D179,$B$1),"")</f>
        <v/>
      </c>
      <c r="Q180" s="15" t="str">
        <f>IF(SUM('Control Sample Data'!E$3:E$98)&gt;10,IF(AND(ISNUMBER('Control Sample Data'!E179),'Control Sample Data'!E179&lt;$B$1,'Control Sample Data'!E179&gt;0),'Control Sample Data'!E179,$B$1),"")</f>
        <v/>
      </c>
      <c r="R180" s="15" t="str">
        <f>IF(SUM('Control Sample Data'!F$3:F$98)&gt;10,IF(AND(ISNUMBER('Control Sample Data'!F179),'Control Sample Data'!F179&lt;$B$1,'Control Sample Data'!F179&gt;0),'Control Sample Data'!F179,$B$1),"")</f>
        <v/>
      </c>
      <c r="S180" s="15" t="str">
        <f>IF(SUM('Control Sample Data'!G$3:G$98)&gt;10,IF(AND(ISNUMBER('Control Sample Data'!G179),'Control Sample Data'!G179&lt;$B$1,'Control Sample Data'!G179&gt;0),'Control Sample Data'!G179,$B$1),"")</f>
        <v/>
      </c>
      <c r="T180" s="15" t="str">
        <f>IF(SUM('Control Sample Data'!H$3:H$98)&gt;10,IF(AND(ISNUMBER('Control Sample Data'!H179),'Control Sample Data'!H179&lt;$B$1,'Control Sample Data'!H179&gt;0),'Control Sample Data'!H179,$B$1),"")</f>
        <v/>
      </c>
      <c r="U180" s="15" t="str">
        <f>IF(SUM('Control Sample Data'!I$3:I$98)&gt;10,IF(AND(ISNUMBER('Control Sample Data'!I179),'Control Sample Data'!I179&lt;$B$1,'Control Sample Data'!I179&gt;0),'Control Sample Data'!I179,$B$1),"")</f>
        <v/>
      </c>
      <c r="V180" s="15" t="str">
        <f>IF(SUM('Control Sample Data'!J$3:J$98)&gt;10,IF(AND(ISNUMBER('Control Sample Data'!J179),'Control Sample Data'!J179&lt;$B$1,'Control Sample Data'!J179&gt;0),'Control Sample Data'!J179,$B$1),"")</f>
        <v/>
      </c>
      <c r="W180" s="15" t="str">
        <f>IF(SUM('Control Sample Data'!K$3:K$98)&gt;10,IF(AND(ISNUMBER('Control Sample Data'!K179),'Control Sample Data'!K179&lt;$B$1,'Control Sample Data'!K179&gt;0),'Control Sample Data'!K179,$B$1),"")</f>
        <v/>
      </c>
      <c r="X180" s="15" t="str">
        <f>IF(SUM('Control Sample Data'!L$3:L$98)&gt;10,IF(AND(ISNUMBER('Control Sample Data'!L179),'Control Sample Data'!L179&lt;$B$1,'Control Sample Data'!L179&gt;0),'Control Sample Data'!L179,$B$1),"")</f>
        <v/>
      </c>
      <c r="Y180" s="15" t="str">
        <f>IF(SUM('Control Sample Data'!M$3:M$98)&gt;10,IF(AND(ISNUMBER('Control Sample Data'!M179),'Control Sample Data'!M179&lt;$B$1,'Control Sample Data'!M179&gt;0),'Control Sample Data'!M179,$B$1),"")</f>
        <v/>
      </c>
      <c r="AT180" s="34" t="str">
        <f t="shared" si="160"/>
        <v/>
      </c>
      <c r="AU180" s="34" t="str">
        <f t="shared" si="161"/>
        <v/>
      </c>
      <c r="AV180" s="34" t="str">
        <f t="shared" si="162"/>
        <v/>
      </c>
      <c r="AW180" s="34" t="str">
        <f t="shared" si="163"/>
        <v/>
      </c>
      <c r="AX180" s="34" t="str">
        <f t="shared" si="164"/>
        <v/>
      </c>
      <c r="AY180" s="34" t="str">
        <f t="shared" si="165"/>
        <v/>
      </c>
      <c r="AZ180" s="34" t="str">
        <f t="shared" si="166"/>
        <v/>
      </c>
      <c r="BA180" s="34" t="str">
        <f t="shared" si="167"/>
        <v/>
      </c>
      <c r="BB180" s="34" t="str">
        <f t="shared" si="168"/>
        <v/>
      </c>
      <c r="BC180" s="34" t="str">
        <f t="shared" si="169"/>
        <v/>
      </c>
      <c r="BD180" s="34" t="str">
        <f t="shared" si="172"/>
        <v/>
      </c>
      <c r="BE180" s="34" t="str">
        <f t="shared" si="173"/>
        <v/>
      </c>
      <c r="BF180" s="34" t="str">
        <f t="shared" si="174"/>
        <v/>
      </c>
      <c r="BG180" s="34" t="str">
        <f t="shared" si="175"/>
        <v/>
      </c>
      <c r="BH180" s="34" t="str">
        <f t="shared" si="176"/>
        <v/>
      </c>
      <c r="BI180" s="34" t="str">
        <f t="shared" si="177"/>
        <v/>
      </c>
      <c r="BJ180" s="34" t="str">
        <f t="shared" si="178"/>
        <v/>
      </c>
      <c r="BK180" s="34" t="str">
        <f t="shared" si="179"/>
        <v/>
      </c>
      <c r="BL180" s="34" t="str">
        <f t="shared" si="180"/>
        <v/>
      </c>
      <c r="BM180" s="34" t="str">
        <f t="shared" si="181"/>
        <v/>
      </c>
      <c r="BN180" s="36" t="e">
        <f t="shared" si="170"/>
        <v>#DIV/0!</v>
      </c>
      <c r="BO180" s="36" t="e">
        <f t="shared" si="171"/>
        <v>#DIV/0!</v>
      </c>
      <c r="BP180" s="37" t="str">
        <f t="shared" si="140"/>
        <v/>
      </c>
      <c r="BQ180" s="37" t="str">
        <f t="shared" si="141"/>
        <v/>
      </c>
      <c r="BR180" s="37" t="str">
        <f t="shared" si="142"/>
        <v/>
      </c>
      <c r="BS180" s="37" t="str">
        <f t="shared" si="143"/>
        <v/>
      </c>
      <c r="BT180" s="37" t="str">
        <f t="shared" si="144"/>
        <v/>
      </c>
      <c r="BU180" s="37" t="str">
        <f t="shared" si="145"/>
        <v/>
      </c>
      <c r="BV180" s="37" t="str">
        <f t="shared" si="146"/>
        <v/>
      </c>
      <c r="BW180" s="37" t="str">
        <f t="shared" si="147"/>
        <v/>
      </c>
      <c r="BX180" s="37" t="str">
        <f t="shared" si="148"/>
        <v/>
      </c>
      <c r="BY180" s="37" t="str">
        <f t="shared" si="149"/>
        <v/>
      </c>
      <c r="BZ180" s="37" t="str">
        <f t="shared" si="150"/>
        <v/>
      </c>
      <c r="CA180" s="37" t="str">
        <f t="shared" si="151"/>
        <v/>
      </c>
      <c r="CB180" s="37" t="str">
        <f t="shared" si="152"/>
        <v/>
      </c>
      <c r="CC180" s="37" t="str">
        <f t="shared" si="153"/>
        <v/>
      </c>
      <c r="CD180" s="37" t="str">
        <f t="shared" si="154"/>
        <v/>
      </c>
      <c r="CE180" s="37" t="str">
        <f t="shared" si="155"/>
        <v/>
      </c>
      <c r="CF180" s="37" t="str">
        <f t="shared" si="156"/>
        <v/>
      </c>
      <c r="CG180" s="37" t="str">
        <f t="shared" si="157"/>
        <v/>
      </c>
      <c r="CH180" s="37" t="str">
        <f t="shared" si="158"/>
        <v/>
      </c>
      <c r="CI180" s="37" t="str">
        <f t="shared" si="159"/>
        <v/>
      </c>
    </row>
    <row r="181" spans="1:87" ht="12.75">
      <c r="A181" s="16"/>
      <c r="B181" s="14" t="str">
        <f>'Gene Table'!D180</f>
        <v>MIMAT0004562</v>
      </c>
      <c r="C181" s="14" t="s">
        <v>333</v>
      </c>
      <c r="D181" s="15" t="str">
        <f>IF(SUM('Test Sample Data'!D$3:D$98)&gt;10,IF(AND(ISNUMBER('Test Sample Data'!D180),'Test Sample Data'!D180&lt;$B$1,'Test Sample Data'!D180&gt;0),'Test Sample Data'!D180,$B$1),"")</f>
        <v/>
      </c>
      <c r="E181" s="15" t="str">
        <f>IF(SUM('Test Sample Data'!E$3:E$98)&gt;10,IF(AND(ISNUMBER('Test Sample Data'!E180),'Test Sample Data'!E180&lt;$B$1,'Test Sample Data'!E180&gt;0),'Test Sample Data'!E180,$B$1),"")</f>
        <v/>
      </c>
      <c r="F181" s="15" t="str">
        <f>IF(SUM('Test Sample Data'!F$3:F$98)&gt;10,IF(AND(ISNUMBER('Test Sample Data'!F180),'Test Sample Data'!F180&lt;$B$1,'Test Sample Data'!F180&gt;0),'Test Sample Data'!F180,$B$1),"")</f>
        <v/>
      </c>
      <c r="G181" s="15" t="str">
        <f>IF(SUM('Test Sample Data'!G$3:G$98)&gt;10,IF(AND(ISNUMBER('Test Sample Data'!G180),'Test Sample Data'!G180&lt;$B$1,'Test Sample Data'!G180&gt;0),'Test Sample Data'!G180,$B$1),"")</f>
        <v/>
      </c>
      <c r="H181" s="15" t="str">
        <f>IF(SUM('Test Sample Data'!H$3:H$98)&gt;10,IF(AND(ISNUMBER('Test Sample Data'!H180),'Test Sample Data'!H180&lt;$B$1,'Test Sample Data'!H180&gt;0),'Test Sample Data'!H180,$B$1),"")</f>
        <v/>
      </c>
      <c r="I181" s="15" t="str">
        <f>IF(SUM('Test Sample Data'!I$3:I$98)&gt;10,IF(AND(ISNUMBER('Test Sample Data'!I180),'Test Sample Data'!I180&lt;$B$1,'Test Sample Data'!I180&gt;0),'Test Sample Data'!I180,$B$1),"")</f>
        <v/>
      </c>
      <c r="J181" s="15" t="str">
        <f>IF(SUM('Test Sample Data'!J$3:J$98)&gt;10,IF(AND(ISNUMBER('Test Sample Data'!J180),'Test Sample Data'!J180&lt;$B$1,'Test Sample Data'!J180&gt;0),'Test Sample Data'!J180,$B$1),"")</f>
        <v/>
      </c>
      <c r="K181" s="15" t="str">
        <f>IF(SUM('Test Sample Data'!K$3:K$98)&gt;10,IF(AND(ISNUMBER('Test Sample Data'!K180),'Test Sample Data'!K180&lt;$B$1,'Test Sample Data'!K180&gt;0),'Test Sample Data'!K180,$B$1),"")</f>
        <v/>
      </c>
      <c r="L181" s="15" t="str">
        <f>IF(SUM('Test Sample Data'!L$3:L$98)&gt;10,IF(AND(ISNUMBER('Test Sample Data'!L180),'Test Sample Data'!L180&lt;$B$1,'Test Sample Data'!L180&gt;0),'Test Sample Data'!L180,$B$1),"")</f>
        <v/>
      </c>
      <c r="M181" s="15" t="str">
        <f>IF(SUM('Test Sample Data'!M$3:M$98)&gt;10,IF(AND(ISNUMBER('Test Sample Data'!M180),'Test Sample Data'!M180&lt;$B$1,'Test Sample Data'!M180&gt;0),'Test Sample Data'!M180,$B$1),"")</f>
        <v/>
      </c>
      <c r="N181" s="15" t="str">
        <f>'Gene Table'!D180</f>
        <v>MIMAT0004562</v>
      </c>
      <c r="O181" s="14" t="s">
        <v>333</v>
      </c>
      <c r="P181" s="15" t="str">
        <f>IF(SUM('Control Sample Data'!D$3:D$98)&gt;10,IF(AND(ISNUMBER('Control Sample Data'!D180),'Control Sample Data'!D180&lt;$B$1,'Control Sample Data'!D180&gt;0),'Control Sample Data'!D180,$B$1),"")</f>
        <v/>
      </c>
      <c r="Q181" s="15" t="str">
        <f>IF(SUM('Control Sample Data'!E$3:E$98)&gt;10,IF(AND(ISNUMBER('Control Sample Data'!E180),'Control Sample Data'!E180&lt;$B$1,'Control Sample Data'!E180&gt;0),'Control Sample Data'!E180,$B$1),"")</f>
        <v/>
      </c>
      <c r="R181" s="15" t="str">
        <f>IF(SUM('Control Sample Data'!F$3:F$98)&gt;10,IF(AND(ISNUMBER('Control Sample Data'!F180),'Control Sample Data'!F180&lt;$B$1,'Control Sample Data'!F180&gt;0),'Control Sample Data'!F180,$B$1),"")</f>
        <v/>
      </c>
      <c r="S181" s="15" t="str">
        <f>IF(SUM('Control Sample Data'!G$3:G$98)&gt;10,IF(AND(ISNUMBER('Control Sample Data'!G180),'Control Sample Data'!G180&lt;$B$1,'Control Sample Data'!G180&gt;0),'Control Sample Data'!G180,$B$1),"")</f>
        <v/>
      </c>
      <c r="T181" s="15" t="str">
        <f>IF(SUM('Control Sample Data'!H$3:H$98)&gt;10,IF(AND(ISNUMBER('Control Sample Data'!H180),'Control Sample Data'!H180&lt;$B$1,'Control Sample Data'!H180&gt;0),'Control Sample Data'!H180,$B$1),"")</f>
        <v/>
      </c>
      <c r="U181" s="15" t="str">
        <f>IF(SUM('Control Sample Data'!I$3:I$98)&gt;10,IF(AND(ISNUMBER('Control Sample Data'!I180),'Control Sample Data'!I180&lt;$B$1,'Control Sample Data'!I180&gt;0),'Control Sample Data'!I180,$B$1),"")</f>
        <v/>
      </c>
      <c r="V181" s="15" t="str">
        <f>IF(SUM('Control Sample Data'!J$3:J$98)&gt;10,IF(AND(ISNUMBER('Control Sample Data'!J180),'Control Sample Data'!J180&lt;$B$1,'Control Sample Data'!J180&gt;0),'Control Sample Data'!J180,$B$1),"")</f>
        <v/>
      </c>
      <c r="W181" s="15" t="str">
        <f>IF(SUM('Control Sample Data'!K$3:K$98)&gt;10,IF(AND(ISNUMBER('Control Sample Data'!K180),'Control Sample Data'!K180&lt;$B$1,'Control Sample Data'!K180&gt;0),'Control Sample Data'!K180,$B$1),"")</f>
        <v/>
      </c>
      <c r="X181" s="15" t="str">
        <f>IF(SUM('Control Sample Data'!L$3:L$98)&gt;10,IF(AND(ISNUMBER('Control Sample Data'!L180),'Control Sample Data'!L180&lt;$B$1,'Control Sample Data'!L180&gt;0),'Control Sample Data'!L180,$B$1),"")</f>
        <v/>
      </c>
      <c r="Y181" s="15" t="str">
        <f>IF(SUM('Control Sample Data'!M$3:M$98)&gt;10,IF(AND(ISNUMBER('Control Sample Data'!M180),'Control Sample Data'!M180&lt;$B$1,'Control Sample Data'!M180&gt;0),'Control Sample Data'!M180,$B$1),"")</f>
        <v/>
      </c>
      <c r="AT181" s="34" t="str">
        <f t="shared" si="160"/>
        <v/>
      </c>
      <c r="AU181" s="34" t="str">
        <f t="shared" si="161"/>
        <v/>
      </c>
      <c r="AV181" s="34" t="str">
        <f t="shared" si="162"/>
        <v/>
      </c>
      <c r="AW181" s="34" t="str">
        <f t="shared" si="163"/>
        <v/>
      </c>
      <c r="AX181" s="34" t="str">
        <f t="shared" si="164"/>
        <v/>
      </c>
      <c r="AY181" s="34" t="str">
        <f t="shared" si="165"/>
        <v/>
      </c>
      <c r="AZ181" s="34" t="str">
        <f t="shared" si="166"/>
        <v/>
      </c>
      <c r="BA181" s="34" t="str">
        <f t="shared" si="167"/>
        <v/>
      </c>
      <c r="BB181" s="34" t="str">
        <f t="shared" si="168"/>
        <v/>
      </c>
      <c r="BC181" s="34" t="str">
        <f t="shared" si="169"/>
        <v/>
      </c>
      <c r="BD181" s="34" t="str">
        <f t="shared" si="172"/>
        <v/>
      </c>
      <c r="BE181" s="34" t="str">
        <f t="shared" si="173"/>
        <v/>
      </c>
      <c r="BF181" s="34" t="str">
        <f t="shared" si="174"/>
        <v/>
      </c>
      <c r="BG181" s="34" t="str">
        <f t="shared" si="175"/>
        <v/>
      </c>
      <c r="BH181" s="34" t="str">
        <f t="shared" si="176"/>
        <v/>
      </c>
      <c r="BI181" s="34" t="str">
        <f t="shared" si="177"/>
        <v/>
      </c>
      <c r="BJ181" s="34" t="str">
        <f t="shared" si="178"/>
        <v/>
      </c>
      <c r="BK181" s="34" t="str">
        <f t="shared" si="179"/>
        <v/>
      </c>
      <c r="BL181" s="34" t="str">
        <f t="shared" si="180"/>
        <v/>
      </c>
      <c r="BM181" s="34" t="str">
        <f t="shared" si="181"/>
        <v/>
      </c>
      <c r="BN181" s="36" t="e">
        <f t="shared" si="170"/>
        <v>#DIV/0!</v>
      </c>
      <c r="BO181" s="36" t="e">
        <f t="shared" si="171"/>
        <v>#DIV/0!</v>
      </c>
      <c r="BP181" s="37" t="str">
        <f t="shared" si="140"/>
        <v/>
      </c>
      <c r="BQ181" s="37" t="str">
        <f t="shared" si="141"/>
        <v/>
      </c>
      <c r="BR181" s="37" t="str">
        <f t="shared" si="142"/>
        <v/>
      </c>
      <c r="BS181" s="37" t="str">
        <f t="shared" si="143"/>
        <v/>
      </c>
      <c r="BT181" s="37" t="str">
        <f t="shared" si="144"/>
        <v/>
      </c>
      <c r="BU181" s="37" t="str">
        <f t="shared" si="145"/>
        <v/>
      </c>
      <c r="BV181" s="37" t="str">
        <f t="shared" si="146"/>
        <v/>
      </c>
      <c r="BW181" s="37" t="str">
        <f t="shared" si="147"/>
        <v/>
      </c>
      <c r="BX181" s="37" t="str">
        <f t="shared" si="148"/>
        <v/>
      </c>
      <c r="BY181" s="37" t="str">
        <f t="shared" si="149"/>
        <v/>
      </c>
      <c r="BZ181" s="37" t="str">
        <f t="shared" si="150"/>
        <v/>
      </c>
      <c r="CA181" s="37" t="str">
        <f t="shared" si="151"/>
        <v/>
      </c>
      <c r="CB181" s="37" t="str">
        <f t="shared" si="152"/>
        <v/>
      </c>
      <c r="CC181" s="37" t="str">
        <f t="shared" si="153"/>
        <v/>
      </c>
      <c r="CD181" s="37" t="str">
        <f t="shared" si="154"/>
        <v/>
      </c>
      <c r="CE181" s="37" t="str">
        <f t="shared" si="155"/>
        <v/>
      </c>
      <c r="CF181" s="37" t="str">
        <f t="shared" si="156"/>
        <v/>
      </c>
      <c r="CG181" s="37" t="str">
        <f t="shared" si="157"/>
        <v/>
      </c>
      <c r="CH181" s="37" t="str">
        <f t="shared" si="158"/>
        <v/>
      </c>
      <c r="CI181" s="37" t="str">
        <f t="shared" si="159"/>
        <v/>
      </c>
    </row>
    <row r="182" spans="1:87" ht="12.75">
      <c r="A182" s="16"/>
      <c r="B182" s="14" t="str">
        <f>'Gene Table'!D181</f>
        <v>MIMAT0004490</v>
      </c>
      <c r="C182" s="14" t="s">
        <v>337</v>
      </c>
      <c r="D182" s="15" t="str">
        <f>IF(SUM('Test Sample Data'!D$3:D$98)&gt;10,IF(AND(ISNUMBER('Test Sample Data'!D181),'Test Sample Data'!D181&lt;$B$1,'Test Sample Data'!D181&gt;0),'Test Sample Data'!D181,$B$1),"")</f>
        <v/>
      </c>
      <c r="E182" s="15" t="str">
        <f>IF(SUM('Test Sample Data'!E$3:E$98)&gt;10,IF(AND(ISNUMBER('Test Sample Data'!E181),'Test Sample Data'!E181&lt;$B$1,'Test Sample Data'!E181&gt;0),'Test Sample Data'!E181,$B$1),"")</f>
        <v/>
      </c>
      <c r="F182" s="15" t="str">
        <f>IF(SUM('Test Sample Data'!F$3:F$98)&gt;10,IF(AND(ISNUMBER('Test Sample Data'!F181),'Test Sample Data'!F181&lt;$B$1,'Test Sample Data'!F181&gt;0),'Test Sample Data'!F181,$B$1),"")</f>
        <v/>
      </c>
      <c r="G182" s="15" t="str">
        <f>IF(SUM('Test Sample Data'!G$3:G$98)&gt;10,IF(AND(ISNUMBER('Test Sample Data'!G181),'Test Sample Data'!G181&lt;$B$1,'Test Sample Data'!G181&gt;0),'Test Sample Data'!G181,$B$1),"")</f>
        <v/>
      </c>
      <c r="H182" s="15" t="str">
        <f>IF(SUM('Test Sample Data'!H$3:H$98)&gt;10,IF(AND(ISNUMBER('Test Sample Data'!H181),'Test Sample Data'!H181&lt;$B$1,'Test Sample Data'!H181&gt;0),'Test Sample Data'!H181,$B$1),"")</f>
        <v/>
      </c>
      <c r="I182" s="15" t="str">
        <f>IF(SUM('Test Sample Data'!I$3:I$98)&gt;10,IF(AND(ISNUMBER('Test Sample Data'!I181),'Test Sample Data'!I181&lt;$B$1,'Test Sample Data'!I181&gt;0),'Test Sample Data'!I181,$B$1),"")</f>
        <v/>
      </c>
      <c r="J182" s="15" t="str">
        <f>IF(SUM('Test Sample Data'!J$3:J$98)&gt;10,IF(AND(ISNUMBER('Test Sample Data'!J181),'Test Sample Data'!J181&lt;$B$1,'Test Sample Data'!J181&gt;0),'Test Sample Data'!J181,$B$1),"")</f>
        <v/>
      </c>
      <c r="K182" s="15" t="str">
        <f>IF(SUM('Test Sample Data'!K$3:K$98)&gt;10,IF(AND(ISNUMBER('Test Sample Data'!K181),'Test Sample Data'!K181&lt;$B$1,'Test Sample Data'!K181&gt;0),'Test Sample Data'!K181,$B$1),"")</f>
        <v/>
      </c>
      <c r="L182" s="15" t="str">
        <f>IF(SUM('Test Sample Data'!L$3:L$98)&gt;10,IF(AND(ISNUMBER('Test Sample Data'!L181),'Test Sample Data'!L181&lt;$B$1,'Test Sample Data'!L181&gt;0),'Test Sample Data'!L181,$B$1),"")</f>
        <v/>
      </c>
      <c r="M182" s="15" t="str">
        <f>IF(SUM('Test Sample Data'!M$3:M$98)&gt;10,IF(AND(ISNUMBER('Test Sample Data'!M181),'Test Sample Data'!M181&lt;$B$1,'Test Sample Data'!M181&gt;0),'Test Sample Data'!M181,$B$1),"")</f>
        <v/>
      </c>
      <c r="N182" s="15" t="str">
        <f>'Gene Table'!D181</f>
        <v>MIMAT0004490</v>
      </c>
      <c r="O182" s="14" t="s">
        <v>337</v>
      </c>
      <c r="P182" s="15" t="str">
        <f>IF(SUM('Control Sample Data'!D$3:D$98)&gt;10,IF(AND(ISNUMBER('Control Sample Data'!D181),'Control Sample Data'!D181&lt;$B$1,'Control Sample Data'!D181&gt;0),'Control Sample Data'!D181,$B$1),"")</f>
        <v/>
      </c>
      <c r="Q182" s="15" t="str">
        <f>IF(SUM('Control Sample Data'!E$3:E$98)&gt;10,IF(AND(ISNUMBER('Control Sample Data'!E181),'Control Sample Data'!E181&lt;$B$1,'Control Sample Data'!E181&gt;0),'Control Sample Data'!E181,$B$1),"")</f>
        <v/>
      </c>
      <c r="R182" s="15" t="str">
        <f>IF(SUM('Control Sample Data'!F$3:F$98)&gt;10,IF(AND(ISNUMBER('Control Sample Data'!F181),'Control Sample Data'!F181&lt;$B$1,'Control Sample Data'!F181&gt;0),'Control Sample Data'!F181,$B$1),"")</f>
        <v/>
      </c>
      <c r="S182" s="15" t="str">
        <f>IF(SUM('Control Sample Data'!G$3:G$98)&gt;10,IF(AND(ISNUMBER('Control Sample Data'!G181),'Control Sample Data'!G181&lt;$B$1,'Control Sample Data'!G181&gt;0),'Control Sample Data'!G181,$B$1),"")</f>
        <v/>
      </c>
      <c r="T182" s="15" t="str">
        <f>IF(SUM('Control Sample Data'!H$3:H$98)&gt;10,IF(AND(ISNUMBER('Control Sample Data'!H181),'Control Sample Data'!H181&lt;$B$1,'Control Sample Data'!H181&gt;0),'Control Sample Data'!H181,$B$1),"")</f>
        <v/>
      </c>
      <c r="U182" s="15" t="str">
        <f>IF(SUM('Control Sample Data'!I$3:I$98)&gt;10,IF(AND(ISNUMBER('Control Sample Data'!I181),'Control Sample Data'!I181&lt;$B$1,'Control Sample Data'!I181&gt;0),'Control Sample Data'!I181,$B$1),"")</f>
        <v/>
      </c>
      <c r="V182" s="15" t="str">
        <f>IF(SUM('Control Sample Data'!J$3:J$98)&gt;10,IF(AND(ISNUMBER('Control Sample Data'!J181),'Control Sample Data'!J181&lt;$B$1,'Control Sample Data'!J181&gt;0),'Control Sample Data'!J181,$B$1),"")</f>
        <v/>
      </c>
      <c r="W182" s="15" t="str">
        <f>IF(SUM('Control Sample Data'!K$3:K$98)&gt;10,IF(AND(ISNUMBER('Control Sample Data'!K181),'Control Sample Data'!K181&lt;$B$1,'Control Sample Data'!K181&gt;0),'Control Sample Data'!K181,$B$1),"")</f>
        <v/>
      </c>
      <c r="X182" s="15" t="str">
        <f>IF(SUM('Control Sample Data'!L$3:L$98)&gt;10,IF(AND(ISNUMBER('Control Sample Data'!L181),'Control Sample Data'!L181&lt;$B$1,'Control Sample Data'!L181&gt;0),'Control Sample Data'!L181,$B$1),"")</f>
        <v/>
      </c>
      <c r="Y182" s="15" t="str">
        <f>IF(SUM('Control Sample Data'!M$3:M$98)&gt;10,IF(AND(ISNUMBER('Control Sample Data'!M181),'Control Sample Data'!M181&lt;$B$1,'Control Sample Data'!M181&gt;0),'Control Sample Data'!M181,$B$1),"")</f>
        <v/>
      </c>
      <c r="AT182" s="34" t="str">
        <f t="shared" si="160"/>
        <v/>
      </c>
      <c r="AU182" s="34" t="str">
        <f t="shared" si="161"/>
        <v/>
      </c>
      <c r="AV182" s="34" t="str">
        <f t="shared" si="162"/>
        <v/>
      </c>
      <c r="AW182" s="34" t="str">
        <f t="shared" si="163"/>
        <v/>
      </c>
      <c r="AX182" s="34" t="str">
        <f t="shared" si="164"/>
        <v/>
      </c>
      <c r="AY182" s="34" t="str">
        <f t="shared" si="165"/>
        <v/>
      </c>
      <c r="AZ182" s="34" t="str">
        <f t="shared" si="166"/>
        <v/>
      </c>
      <c r="BA182" s="34" t="str">
        <f t="shared" si="167"/>
        <v/>
      </c>
      <c r="BB182" s="34" t="str">
        <f t="shared" si="168"/>
        <v/>
      </c>
      <c r="BC182" s="34" t="str">
        <f t="shared" si="169"/>
        <v/>
      </c>
      <c r="BD182" s="34" t="str">
        <f t="shared" si="172"/>
        <v/>
      </c>
      <c r="BE182" s="34" t="str">
        <f t="shared" si="173"/>
        <v/>
      </c>
      <c r="BF182" s="34" t="str">
        <f t="shared" si="174"/>
        <v/>
      </c>
      <c r="BG182" s="34" t="str">
        <f t="shared" si="175"/>
        <v/>
      </c>
      <c r="BH182" s="34" t="str">
        <f t="shared" si="176"/>
        <v/>
      </c>
      <c r="BI182" s="34" t="str">
        <f t="shared" si="177"/>
        <v/>
      </c>
      <c r="BJ182" s="34" t="str">
        <f t="shared" si="178"/>
        <v/>
      </c>
      <c r="BK182" s="34" t="str">
        <f t="shared" si="179"/>
        <v/>
      </c>
      <c r="BL182" s="34" t="str">
        <f t="shared" si="180"/>
        <v/>
      </c>
      <c r="BM182" s="34" t="str">
        <f t="shared" si="181"/>
        <v/>
      </c>
      <c r="BN182" s="36" t="e">
        <f t="shared" si="170"/>
        <v>#DIV/0!</v>
      </c>
      <c r="BO182" s="36" t="e">
        <f t="shared" si="171"/>
        <v>#DIV/0!</v>
      </c>
      <c r="BP182" s="37" t="str">
        <f t="shared" si="140"/>
        <v/>
      </c>
      <c r="BQ182" s="37" t="str">
        <f t="shared" si="141"/>
        <v/>
      </c>
      <c r="BR182" s="37" t="str">
        <f t="shared" si="142"/>
        <v/>
      </c>
      <c r="BS182" s="37" t="str">
        <f t="shared" si="143"/>
        <v/>
      </c>
      <c r="BT182" s="37" t="str">
        <f t="shared" si="144"/>
        <v/>
      </c>
      <c r="BU182" s="37" t="str">
        <f t="shared" si="145"/>
        <v/>
      </c>
      <c r="BV182" s="37" t="str">
        <f t="shared" si="146"/>
        <v/>
      </c>
      <c r="BW182" s="37" t="str">
        <f t="shared" si="147"/>
        <v/>
      </c>
      <c r="BX182" s="37" t="str">
        <f t="shared" si="148"/>
        <v/>
      </c>
      <c r="BY182" s="37" t="str">
        <f t="shared" si="149"/>
        <v/>
      </c>
      <c r="BZ182" s="37" t="str">
        <f t="shared" si="150"/>
        <v/>
      </c>
      <c r="CA182" s="37" t="str">
        <f t="shared" si="151"/>
        <v/>
      </c>
      <c r="CB182" s="37" t="str">
        <f t="shared" si="152"/>
        <v/>
      </c>
      <c r="CC182" s="37" t="str">
        <f t="shared" si="153"/>
        <v/>
      </c>
      <c r="CD182" s="37" t="str">
        <f t="shared" si="154"/>
        <v/>
      </c>
      <c r="CE182" s="37" t="str">
        <f t="shared" si="155"/>
        <v/>
      </c>
      <c r="CF182" s="37" t="str">
        <f t="shared" si="156"/>
        <v/>
      </c>
      <c r="CG182" s="37" t="str">
        <f t="shared" si="157"/>
        <v/>
      </c>
      <c r="CH182" s="37" t="str">
        <f t="shared" si="158"/>
        <v/>
      </c>
      <c r="CI182" s="37" t="str">
        <f t="shared" si="159"/>
        <v/>
      </c>
    </row>
    <row r="183" spans="1:87" ht="12.75">
      <c r="A183" s="16"/>
      <c r="B183" s="14" t="str">
        <f>'Gene Table'!D182</f>
        <v>MIMAT0004491</v>
      </c>
      <c r="C183" s="14" t="s">
        <v>341</v>
      </c>
      <c r="D183" s="15" t="str">
        <f>IF(SUM('Test Sample Data'!D$3:D$98)&gt;10,IF(AND(ISNUMBER('Test Sample Data'!D182),'Test Sample Data'!D182&lt;$B$1,'Test Sample Data'!D182&gt;0),'Test Sample Data'!D182,$B$1),"")</f>
        <v/>
      </c>
      <c r="E183" s="15" t="str">
        <f>IF(SUM('Test Sample Data'!E$3:E$98)&gt;10,IF(AND(ISNUMBER('Test Sample Data'!E182),'Test Sample Data'!E182&lt;$B$1,'Test Sample Data'!E182&gt;0),'Test Sample Data'!E182,$B$1),"")</f>
        <v/>
      </c>
      <c r="F183" s="15" t="str">
        <f>IF(SUM('Test Sample Data'!F$3:F$98)&gt;10,IF(AND(ISNUMBER('Test Sample Data'!F182),'Test Sample Data'!F182&lt;$B$1,'Test Sample Data'!F182&gt;0),'Test Sample Data'!F182,$B$1),"")</f>
        <v/>
      </c>
      <c r="G183" s="15" t="str">
        <f>IF(SUM('Test Sample Data'!G$3:G$98)&gt;10,IF(AND(ISNUMBER('Test Sample Data'!G182),'Test Sample Data'!G182&lt;$B$1,'Test Sample Data'!G182&gt;0),'Test Sample Data'!G182,$B$1),"")</f>
        <v/>
      </c>
      <c r="H183" s="15" t="str">
        <f>IF(SUM('Test Sample Data'!H$3:H$98)&gt;10,IF(AND(ISNUMBER('Test Sample Data'!H182),'Test Sample Data'!H182&lt;$B$1,'Test Sample Data'!H182&gt;0),'Test Sample Data'!H182,$B$1),"")</f>
        <v/>
      </c>
      <c r="I183" s="15" t="str">
        <f>IF(SUM('Test Sample Data'!I$3:I$98)&gt;10,IF(AND(ISNUMBER('Test Sample Data'!I182),'Test Sample Data'!I182&lt;$B$1,'Test Sample Data'!I182&gt;0),'Test Sample Data'!I182,$B$1),"")</f>
        <v/>
      </c>
      <c r="J183" s="15" t="str">
        <f>IF(SUM('Test Sample Data'!J$3:J$98)&gt;10,IF(AND(ISNUMBER('Test Sample Data'!J182),'Test Sample Data'!J182&lt;$B$1,'Test Sample Data'!J182&gt;0),'Test Sample Data'!J182,$B$1),"")</f>
        <v/>
      </c>
      <c r="K183" s="15" t="str">
        <f>IF(SUM('Test Sample Data'!K$3:K$98)&gt;10,IF(AND(ISNUMBER('Test Sample Data'!K182),'Test Sample Data'!K182&lt;$B$1,'Test Sample Data'!K182&gt;0),'Test Sample Data'!K182,$B$1),"")</f>
        <v/>
      </c>
      <c r="L183" s="15" t="str">
        <f>IF(SUM('Test Sample Data'!L$3:L$98)&gt;10,IF(AND(ISNUMBER('Test Sample Data'!L182),'Test Sample Data'!L182&lt;$B$1,'Test Sample Data'!L182&gt;0),'Test Sample Data'!L182,$B$1),"")</f>
        <v/>
      </c>
      <c r="M183" s="15" t="str">
        <f>IF(SUM('Test Sample Data'!M$3:M$98)&gt;10,IF(AND(ISNUMBER('Test Sample Data'!M182),'Test Sample Data'!M182&lt;$B$1,'Test Sample Data'!M182&gt;0),'Test Sample Data'!M182,$B$1),"")</f>
        <v/>
      </c>
      <c r="N183" s="15" t="str">
        <f>'Gene Table'!D182</f>
        <v>MIMAT0004491</v>
      </c>
      <c r="O183" s="14" t="s">
        <v>341</v>
      </c>
      <c r="P183" s="15" t="str">
        <f>IF(SUM('Control Sample Data'!D$3:D$98)&gt;10,IF(AND(ISNUMBER('Control Sample Data'!D182),'Control Sample Data'!D182&lt;$B$1,'Control Sample Data'!D182&gt;0),'Control Sample Data'!D182,$B$1),"")</f>
        <v/>
      </c>
      <c r="Q183" s="15" t="str">
        <f>IF(SUM('Control Sample Data'!E$3:E$98)&gt;10,IF(AND(ISNUMBER('Control Sample Data'!E182),'Control Sample Data'!E182&lt;$B$1,'Control Sample Data'!E182&gt;0),'Control Sample Data'!E182,$B$1),"")</f>
        <v/>
      </c>
      <c r="R183" s="15" t="str">
        <f>IF(SUM('Control Sample Data'!F$3:F$98)&gt;10,IF(AND(ISNUMBER('Control Sample Data'!F182),'Control Sample Data'!F182&lt;$B$1,'Control Sample Data'!F182&gt;0),'Control Sample Data'!F182,$B$1),"")</f>
        <v/>
      </c>
      <c r="S183" s="15" t="str">
        <f>IF(SUM('Control Sample Data'!G$3:G$98)&gt;10,IF(AND(ISNUMBER('Control Sample Data'!G182),'Control Sample Data'!G182&lt;$B$1,'Control Sample Data'!G182&gt;0),'Control Sample Data'!G182,$B$1),"")</f>
        <v/>
      </c>
      <c r="T183" s="15" t="str">
        <f>IF(SUM('Control Sample Data'!H$3:H$98)&gt;10,IF(AND(ISNUMBER('Control Sample Data'!H182),'Control Sample Data'!H182&lt;$B$1,'Control Sample Data'!H182&gt;0),'Control Sample Data'!H182,$B$1),"")</f>
        <v/>
      </c>
      <c r="U183" s="15" t="str">
        <f>IF(SUM('Control Sample Data'!I$3:I$98)&gt;10,IF(AND(ISNUMBER('Control Sample Data'!I182),'Control Sample Data'!I182&lt;$B$1,'Control Sample Data'!I182&gt;0),'Control Sample Data'!I182,$B$1),"")</f>
        <v/>
      </c>
      <c r="V183" s="15" t="str">
        <f>IF(SUM('Control Sample Data'!J$3:J$98)&gt;10,IF(AND(ISNUMBER('Control Sample Data'!J182),'Control Sample Data'!J182&lt;$B$1,'Control Sample Data'!J182&gt;0),'Control Sample Data'!J182,$B$1),"")</f>
        <v/>
      </c>
      <c r="W183" s="15" t="str">
        <f>IF(SUM('Control Sample Data'!K$3:K$98)&gt;10,IF(AND(ISNUMBER('Control Sample Data'!K182),'Control Sample Data'!K182&lt;$B$1,'Control Sample Data'!K182&gt;0),'Control Sample Data'!K182,$B$1),"")</f>
        <v/>
      </c>
      <c r="X183" s="15" t="str">
        <f>IF(SUM('Control Sample Data'!L$3:L$98)&gt;10,IF(AND(ISNUMBER('Control Sample Data'!L182),'Control Sample Data'!L182&lt;$B$1,'Control Sample Data'!L182&gt;0),'Control Sample Data'!L182,$B$1),"")</f>
        <v/>
      </c>
      <c r="Y183" s="15" t="str">
        <f>IF(SUM('Control Sample Data'!M$3:M$98)&gt;10,IF(AND(ISNUMBER('Control Sample Data'!M182),'Control Sample Data'!M182&lt;$B$1,'Control Sample Data'!M182&gt;0),'Control Sample Data'!M182,$B$1),"")</f>
        <v/>
      </c>
      <c r="AT183" s="34" t="str">
        <f t="shared" si="160"/>
        <v/>
      </c>
      <c r="AU183" s="34" t="str">
        <f t="shared" si="161"/>
        <v/>
      </c>
      <c r="AV183" s="34" t="str">
        <f t="shared" si="162"/>
        <v/>
      </c>
      <c r="AW183" s="34" t="str">
        <f t="shared" si="163"/>
        <v/>
      </c>
      <c r="AX183" s="34" t="str">
        <f t="shared" si="164"/>
        <v/>
      </c>
      <c r="AY183" s="34" t="str">
        <f t="shared" si="165"/>
        <v/>
      </c>
      <c r="AZ183" s="34" t="str">
        <f t="shared" si="166"/>
        <v/>
      </c>
      <c r="BA183" s="34" t="str">
        <f t="shared" si="167"/>
        <v/>
      </c>
      <c r="BB183" s="34" t="str">
        <f t="shared" si="168"/>
        <v/>
      </c>
      <c r="BC183" s="34" t="str">
        <f t="shared" si="169"/>
        <v/>
      </c>
      <c r="BD183" s="34" t="str">
        <f t="shared" si="172"/>
        <v/>
      </c>
      <c r="BE183" s="34" t="str">
        <f t="shared" si="173"/>
        <v/>
      </c>
      <c r="BF183" s="34" t="str">
        <f t="shared" si="174"/>
        <v/>
      </c>
      <c r="BG183" s="34" t="str">
        <f t="shared" si="175"/>
        <v/>
      </c>
      <c r="BH183" s="34" t="str">
        <f t="shared" si="176"/>
        <v/>
      </c>
      <c r="BI183" s="34" t="str">
        <f t="shared" si="177"/>
        <v/>
      </c>
      <c r="BJ183" s="34" t="str">
        <f t="shared" si="178"/>
        <v/>
      </c>
      <c r="BK183" s="34" t="str">
        <f t="shared" si="179"/>
        <v/>
      </c>
      <c r="BL183" s="34" t="str">
        <f t="shared" si="180"/>
        <v/>
      </c>
      <c r="BM183" s="34" t="str">
        <f t="shared" si="181"/>
        <v/>
      </c>
      <c r="BN183" s="36" t="e">
        <f t="shared" si="170"/>
        <v>#DIV/0!</v>
      </c>
      <c r="BO183" s="36" t="e">
        <f t="shared" si="171"/>
        <v>#DIV/0!</v>
      </c>
      <c r="BP183" s="37" t="str">
        <f t="shared" si="140"/>
        <v/>
      </c>
      <c r="BQ183" s="37" t="str">
        <f t="shared" si="141"/>
        <v/>
      </c>
      <c r="BR183" s="37" t="str">
        <f t="shared" si="142"/>
        <v/>
      </c>
      <c r="BS183" s="37" t="str">
        <f t="shared" si="143"/>
        <v/>
      </c>
      <c r="BT183" s="37" t="str">
        <f t="shared" si="144"/>
        <v/>
      </c>
      <c r="BU183" s="37" t="str">
        <f t="shared" si="145"/>
        <v/>
      </c>
      <c r="BV183" s="37" t="str">
        <f t="shared" si="146"/>
        <v/>
      </c>
      <c r="BW183" s="37" t="str">
        <f t="shared" si="147"/>
        <v/>
      </c>
      <c r="BX183" s="37" t="str">
        <f t="shared" si="148"/>
        <v/>
      </c>
      <c r="BY183" s="37" t="str">
        <f t="shared" si="149"/>
        <v/>
      </c>
      <c r="BZ183" s="37" t="str">
        <f t="shared" si="150"/>
        <v/>
      </c>
      <c r="CA183" s="37" t="str">
        <f t="shared" si="151"/>
        <v/>
      </c>
      <c r="CB183" s="37" t="str">
        <f t="shared" si="152"/>
        <v/>
      </c>
      <c r="CC183" s="37" t="str">
        <f t="shared" si="153"/>
        <v/>
      </c>
      <c r="CD183" s="37" t="str">
        <f t="shared" si="154"/>
        <v/>
      </c>
      <c r="CE183" s="37" t="str">
        <f t="shared" si="155"/>
        <v/>
      </c>
      <c r="CF183" s="37" t="str">
        <f t="shared" si="156"/>
        <v/>
      </c>
      <c r="CG183" s="37" t="str">
        <f t="shared" si="157"/>
        <v/>
      </c>
      <c r="CH183" s="37" t="str">
        <f t="shared" si="158"/>
        <v/>
      </c>
      <c r="CI183" s="37" t="str">
        <f t="shared" si="159"/>
        <v/>
      </c>
    </row>
    <row r="184" spans="1:87" ht="12.75">
      <c r="A184" s="16"/>
      <c r="B184" s="14" t="str">
        <f>'Gene Table'!D183</f>
        <v>NC</v>
      </c>
      <c r="C184" s="14" t="s">
        <v>345</v>
      </c>
      <c r="D184" s="15" t="str">
        <f>IF(SUM('Test Sample Data'!D$3:D$98)&gt;10,IF(AND(ISNUMBER('Test Sample Data'!D183),'Test Sample Data'!D183&lt;$B$1,'Test Sample Data'!D183&gt;0),'Test Sample Data'!D183,$B$1),"")</f>
        <v/>
      </c>
      <c r="E184" s="15" t="str">
        <f>IF(SUM('Test Sample Data'!E$3:E$98)&gt;10,IF(AND(ISNUMBER('Test Sample Data'!E183),'Test Sample Data'!E183&lt;$B$1,'Test Sample Data'!E183&gt;0),'Test Sample Data'!E183,$B$1),"")</f>
        <v/>
      </c>
      <c r="F184" s="15" t="str">
        <f>IF(SUM('Test Sample Data'!F$3:F$98)&gt;10,IF(AND(ISNUMBER('Test Sample Data'!F183),'Test Sample Data'!F183&lt;$B$1,'Test Sample Data'!F183&gt;0),'Test Sample Data'!F183,$B$1),"")</f>
        <v/>
      </c>
      <c r="G184" s="15" t="str">
        <f>IF(SUM('Test Sample Data'!G$3:G$98)&gt;10,IF(AND(ISNUMBER('Test Sample Data'!G183),'Test Sample Data'!G183&lt;$B$1,'Test Sample Data'!G183&gt;0),'Test Sample Data'!G183,$B$1),"")</f>
        <v/>
      </c>
      <c r="H184" s="15" t="str">
        <f>IF(SUM('Test Sample Data'!H$3:H$98)&gt;10,IF(AND(ISNUMBER('Test Sample Data'!H183),'Test Sample Data'!H183&lt;$B$1,'Test Sample Data'!H183&gt;0),'Test Sample Data'!H183,$B$1),"")</f>
        <v/>
      </c>
      <c r="I184" s="15" t="str">
        <f>IF(SUM('Test Sample Data'!I$3:I$98)&gt;10,IF(AND(ISNUMBER('Test Sample Data'!I183),'Test Sample Data'!I183&lt;$B$1,'Test Sample Data'!I183&gt;0),'Test Sample Data'!I183,$B$1),"")</f>
        <v/>
      </c>
      <c r="J184" s="15" t="str">
        <f>IF(SUM('Test Sample Data'!J$3:J$98)&gt;10,IF(AND(ISNUMBER('Test Sample Data'!J183),'Test Sample Data'!J183&lt;$B$1,'Test Sample Data'!J183&gt;0),'Test Sample Data'!J183,$B$1),"")</f>
        <v/>
      </c>
      <c r="K184" s="15" t="str">
        <f>IF(SUM('Test Sample Data'!K$3:K$98)&gt;10,IF(AND(ISNUMBER('Test Sample Data'!K183),'Test Sample Data'!K183&lt;$B$1,'Test Sample Data'!K183&gt;0),'Test Sample Data'!K183,$B$1),"")</f>
        <v/>
      </c>
      <c r="L184" s="15" t="str">
        <f>IF(SUM('Test Sample Data'!L$3:L$98)&gt;10,IF(AND(ISNUMBER('Test Sample Data'!L183),'Test Sample Data'!L183&lt;$B$1,'Test Sample Data'!L183&gt;0),'Test Sample Data'!L183,$B$1),"")</f>
        <v/>
      </c>
      <c r="M184" s="15" t="str">
        <f>IF(SUM('Test Sample Data'!M$3:M$98)&gt;10,IF(AND(ISNUMBER('Test Sample Data'!M183),'Test Sample Data'!M183&lt;$B$1,'Test Sample Data'!M183&gt;0),'Test Sample Data'!M183,$B$1),"")</f>
        <v/>
      </c>
      <c r="N184" s="15" t="str">
        <f>'Gene Table'!D183</f>
        <v>NC</v>
      </c>
      <c r="O184" s="14" t="s">
        <v>345</v>
      </c>
      <c r="P184" s="15" t="str">
        <f>IF(SUM('Control Sample Data'!D$3:D$98)&gt;10,IF(AND(ISNUMBER('Control Sample Data'!D183),'Control Sample Data'!D183&lt;$B$1,'Control Sample Data'!D183&gt;0),'Control Sample Data'!D183,$B$1),"")</f>
        <v/>
      </c>
      <c r="Q184" s="15" t="str">
        <f>IF(SUM('Control Sample Data'!E$3:E$98)&gt;10,IF(AND(ISNUMBER('Control Sample Data'!E183),'Control Sample Data'!E183&lt;$B$1,'Control Sample Data'!E183&gt;0),'Control Sample Data'!E183,$B$1),"")</f>
        <v/>
      </c>
      <c r="R184" s="15" t="str">
        <f>IF(SUM('Control Sample Data'!F$3:F$98)&gt;10,IF(AND(ISNUMBER('Control Sample Data'!F183),'Control Sample Data'!F183&lt;$B$1,'Control Sample Data'!F183&gt;0),'Control Sample Data'!F183,$B$1),"")</f>
        <v/>
      </c>
      <c r="S184" s="15" t="str">
        <f>IF(SUM('Control Sample Data'!G$3:G$98)&gt;10,IF(AND(ISNUMBER('Control Sample Data'!G183),'Control Sample Data'!G183&lt;$B$1,'Control Sample Data'!G183&gt;0),'Control Sample Data'!G183,$B$1),"")</f>
        <v/>
      </c>
      <c r="T184" s="15" t="str">
        <f>IF(SUM('Control Sample Data'!H$3:H$98)&gt;10,IF(AND(ISNUMBER('Control Sample Data'!H183),'Control Sample Data'!H183&lt;$B$1,'Control Sample Data'!H183&gt;0),'Control Sample Data'!H183,$B$1),"")</f>
        <v/>
      </c>
      <c r="U184" s="15" t="str">
        <f>IF(SUM('Control Sample Data'!I$3:I$98)&gt;10,IF(AND(ISNUMBER('Control Sample Data'!I183),'Control Sample Data'!I183&lt;$B$1,'Control Sample Data'!I183&gt;0),'Control Sample Data'!I183,$B$1),"")</f>
        <v/>
      </c>
      <c r="V184" s="15" t="str">
        <f>IF(SUM('Control Sample Data'!J$3:J$98)&gt;10,IF(AND(ISNUMBER('Control Sample Data'!J183),'Control Sample Data'!J183&lt;$B$1,'Control Sample Data'!J183&gt;0),'Control Sample Data'!J183,$B$1),"")</f>
        <v/>
      </c>
      <c r="W184" s="15" t="str">
        <f>IF(SUM('Control Sample Data'!K$3:K$98)&gt;10,IF(AND(ISNUMBER('Control Sample Data'!K183),'Control Sample Data'!K183&lt;$B$1,'Control Sample Data'!K183&gt;0),'Control Sample Data'!K183,$B$1),"")</f>
        <v/>
      </c>
      <c r="X184" s="15" t="str">
        <f>IF(SUM('Control Sample Data'!L$3:L$98)&gt;10,IF(AND(ISNUMBER('Control Sample Data'!L183),'Control Sample Data'!L183&lt;$B$1,'Control Sample Data'!L183&gt;0),'Control Sample Data'!L183,$B$1),"")</f>
        <v/>
      </c>
      <c r="Y184" s="15" t="str">
        <f>IF(SUM('Control Sample Data'!M$3:M$98)&gt;10,IF(AND(ISNUMBER('Control Sample Data'!M183),'Control Sample Data'!M183&lt;$B$1,'Control Sample Data'!M183&gt;0),'Control Sample Data'!M183,$B$1),"")</f>
        <v/>
      </c>
      <c r="AT184" s="34" t="str">
        <f t="shared" si="160"/>
        <v/>
      </c>
      <c r="AU184" s="34" t="str">
        <f t="shared" si="161"/>
        <v/>
      </c>
      <c r="AV184" s="34" t="str">
        <f t="shared" si="162"/>
        <v/>
      </c>
      <c r="AW184" s="34" t="str">
        <f t="shared" si="163"/>
        <v/>
      </c>
      <c r="AX184" s="34" t="str">
        <f t="shared" si="164"/>
        <v/>
      </c>
      <c r="AY184" s="34" t="str">
        <f t="shared" si="165"/>
        <v/>
      </c>
      <c r="AZ184" s="34" t="str">
        <f t="shared" si="166"/>
        <v/>
      </c>
      <c r="BA184" s="34" t="str">
        <f t="shared" si="167"/>
        <v/>
      </c>
      <c r="BB184" s="34" t="str">
        <f t="shared" si="168"/>
        <v/>
      </c>
      <c r="BC184" s="34" t="str">
        <f t="shared" si="169"/>
        <v/>
      </c>
      <c r="BD184" s="34" t="str">
        <f t="shared" si="172"/>
        <v/>
      </c>
      <c r="BE184" s="34" t="str">
        <f t="shared" si="173"/>
        <v/>
      </c>
      <c r="BF184" s="34" t="str">
        <f t="shared" si="174"/>
        <v/>
      </c>
      <c r="BG184" s="34" t="str">
        <f t="shared" si="175"/>
        <v/>
      </c>
      <c r="BH184" s="34" t="str">
        <f t="shared" si="176"/>
        <v/>
      </c>
      <c r="BI184" s="34" t="str">
        <f t="shared" si="177"/>
        <v/>
      </c>
      <c r="BJ184" s="34" t="str">
        <f t="shared" si="178"/>
        <v/>
      </c>
      <c r="BK184" s="34" t="str">
        <f t="shared" si="179"/>
        <v/>
      </c>
      <c r="BL184" s="34" t="str">
        <f t="shared" si="180"/>
        <v/>
      </c>
      <c r="BM184" s="34" t="str">
        <f t="shared" si="181"/>
        <v/>
      </c>
      <c r="BN184" s="36" t="e">
        <f t="shared" si="170"/>
        <v>#DIV/0!</v>
      </c>
      <c r="BO184" s="36" t="e">
        <f t="shared" si="171"/>
        <v>#DIV/0!</v>
      </c>
      <c r="BP184" s="37" t="str">
        <f t="shared" si="140"/>
        <v/>
      </c>
      <c r="BQ184" s="37" t="str">
        <f t="shared" si="141"/>
        <v/>
      </c>
      <c r="BR184" s="37" t="str">
        <f t="shared" si="142"/>
        <v/>
      </c>
      <c r="BS184" s="37" t="str">
        <f t="shared" si="143"/>
        <v/>
      </c>
      <c r="BT184" s="37" t="str">
        <f t="shared" si="144"/>
        <v/>
      </c>
      <c r="BU184" s="37" t="str">
        <f t="shared" si="145"/>
        <v/>
      </c>
      <c r="BV184" s="37" t="str">
        <f t="shared" si="146"/>
        <v/>
      </c>
      <c r="BW184" s="37" t="str">
        <f t="shared" si="147"/>
        <v/>
      </c>
      <c r="BX184" s="37" t="str">
        <f t="shared" si="148"/>
        <v/>
      </c>
      <c r="BY184" s="37" t="str">
        <f t="shared" si="149"/>
        <v/>
      </c>
      <c r="BZ184" s="37" t="str">
        <f t="shared" si="150"/>
        <v/>
      </c>
      <c r="CA184" s="37" t="str">
        <f t="shared" si="151"/>
        <v/>
      </c>
      <c r="CB184" s="37" t="str">
        <f t="shared" si="152"/>
        <v/>
      </c>
      <c r="CC184" s="37" t="str">
        <f t="shared" si="153"/>
        <v/>
      </c>
      <c r="CD184" s="37" t="str">
        <f t="shared" si="154"/>
        <v/>
      </c>
      <c r="CE184" s="37" t="str">
        <f t="shared" si="155"/>
        <v/>
      </c>
      <c r="CF184" s="37" t="str">
        <f t="shared" si="156"/>
        <v/>
      </c>
      <c r="CG184" s="37" t="str">
        <f t="shared" si="157"/>
        <v/>
      </c>
      <c r="CH184" s="37" t="str">
        <f t="shared" si="158"/>
        <v/>
      </c>
      <c r="CI184" s="37" t="str">
        <f t="shared" si="159"/>
        <v/>
      </c>
    </row>
    <row r="185" spans="1:87" ht="12.75">
      <c r="A185" s="16"/>
      <c r="B185" s="14" t="str">
        <f>'Gene Table'!D184</f>
        <v>NC</v>
      </c>
      <c r="C185" s="14" t="s">
        <v>347</v>
      </c>
      <c r="D185" s="15" t="str">
        <f>IF(SUM('Test Sample Data'!D$3:D$98)&gt;10,IF(AND(ISNUMBER('Test Sample Data'!D184),'Test Sample Data'!D184&lt;$B$1,'Test Sample Data'!D184&gt;0),'Test Sample Data'!D184,$B$1),"")</f>
        <v/>
      </c>
      <c r="E185" s="15" t="str">
        <f>IF(SUM('Test Sample Data'!E$3:E$98)&gt;10,IF(AND(ISNUMBER('Test Sample Data'!E184),'Test Sample Data'!E184&lt;$B$1,'Test Sample Data'!E184&gt;0),'Test Sample Data'!E184,$B$1),"")</f>
        <v/>
      </c>
      <c r="F185" s="15" t="str">
        <f>IF(SUM('Test Sample Data'!F$3:F$98)&gt;10,IF(AND(ISNUMBER('Test Sample Data'!F184),'Test Sample Data'!F184&lt;$B$1,'Test Sample Data'!F184&gt;0),'Test Sample Data'!F184,$B$1),"")</f>
        <v/>
      </c>
      <c r="G185" s="15" t="str">
        <f>IF(SUM('Test Sample Data'!G$3:G$98)&gt;10,IF(AND(ISNUMBER('Test Sample Data'!G184),'Test Sample Data'!G184&lt;$B$1,'Test Sample Data'!G184&gt;0),'Test Sample Data'!G184,$B$1),"")</f>
        <v/>
      </c>
      <c r="H185" s="15" t="str">
        <f>IF(SUM('Test Sample Data'!H$3:H$98)&gt;10,IF(AND(ISNUMBER('Test Sample Data'!H184),'Test Sample Data'!H184&lt;$B$1,'Test Sample Data'!H184&gt;0),'Test Sample Data'!H184,$B$1),"")</f>
        <v/>
      </c>
      <c r="I185" s="15" t="str">
        <f>IF(SUM('Test Sample Data'!I$3:I$98)&gt;10,IF(AND(ISNUMBER('Test Sample Data'!I184),'Test Sample Data'!I184&lt;$B$1,'Test Sample Data'!I184&gt;0),'Test Sample Data'!I184,$B$1),"")</f>
        <v/>
      </c>
      <c r="J185" s="15" t="str">
        <f>IF(SUM('Test Sample Data'!J$3:J$98)&gt;10,IF(AND(ISNUMBER('Test Sample Data'!J184),'Test Sample Data'!J184&lt;$B$1,'Test Sample Data'!J184&gt;0),'Test Sample Data'!J184,$B$1),"")</f>
        <v/>
      </c>
      <c r="K185" s="15" t="str">
        <f>IF(SUM('Test Sample Data'!K$3:K$98)&gt;10,IF(AND(ISNUMBER('Test Sample Data'!K184),'Test Sample Data'!K184&lt;$B$1,'Test Sample Data'!K184&gt;0),'Test Sample Data'!K184,$B$1),"")</f>
        <v/>
      </c>
      <c r="L185" s="15" t="str">
        <f>IF(SUM('Test Sample Data'!L$3:L$98)&gt;10,IF(AND(ISNUMBER('Test Sample Data'!L184),'Test Sample Data'!L184&lt;$B$1,'Test Sample Data'!L184&gt;0),'Test Sample Data'!L184,$B$1),"")</f>
        <v/>
      </c>
      <c r="M185" s="15" t="str">
        <f>IF(SUM('Test Sample Data'!M$3:M$98)&gt;10,IF(AND(ISNUMBER('Test Sample Data'!M184),'Test Sample Data'!M184&lt;$B$1,'Test Sample Data'!M184&gt;0),'Test Sample Data'!M184,$B$1),"")</f>
        <v/>
      </c>
      <c r="N185" s="15" t="str">
        <f>'Gene Table'!D184</f>
        <v>NC</v>
      </c>
      <c r="O185" s="14" t="s">
        <v>347</v>
      </c>
      <c r="P185" s="15" t="str">
        <f>IF(SUM('Control Sample Data'!D$3:D$98)&gt;10,IF(AND(ISNUMBER('Control Sample Data'!D184),'Control Sample Data'!D184&lt;$B$1,'Control Sample Data'!D184&gt;0),'Control Sample Data'!D184,$B$1),"")</f>
        <v/>
      </c>
      <c r="Q185" s="15" t="str">
        <f>IF(SUM('Control Sample Data'!E$3:E$98)&gt;10,IF(AND(ISNUMBER('Control Sample Data'!E184),'Control Sample Data'!E184&lt;$B$1,'Control Sample Data'!E184&gt;0),'Control Sample Data'!E184,$B$1),"")</f>
        <v/>
      </c>
      <c r="R185" s="15" t="str">
        <f>IF(SUM('Control Sample Data'!F$3:F$98)&gt;10,IF(AND(ISNUMBER('Control Sample Data'!F184),'Control Sample Data'!F184&lt;$B$1,'Control Sample Data'!F184&gt;0),'Control Sample Data'!F184,$B$1),"")</f>
        <v/>
      </c>
      <c r="S185" s="15" t="str">
        <f>IF(SUM('Control Sample Data'!G$3:G$98)&gt;10,IF(AND(ISNUMBER('Control Sample Data'!G184),'Control Sample Data'!G184&lt;$B$1,'Control Sample Data'!G184&gt;0),'Control Sample Data'!G184,$B$1),"")</f>
        <v/>
      </c>
      <c r="T185" s="15" t="str">
        <f>IF(SUM('Control Sample Data'!H$3:H$98)&gt;10,IF(AND(ISNUMBER('Control Sample Data'!H184),'Control Sample Data'!H184&lt;$B$1,'Control Sample Data'!H184&gt;0),'Control Sample Data'!H184,$B$1),"")</f>
        <v/>
      </c>
      <c r="U185" s="15" t="str">
        <f>IF(SUM('Control Sample Data'!I$3:I$98)&gt;10,IF(AND(ISNUMBER('Control Sample Data'!I184),'Control Sample Data'!I184&lt;$B$1,'Control Sample Data'!I184&gt;0),'Control Sample Data'!I184,$B$1),"")</f>
        <v/>
      </c>
      <c r="V185" s="15" t="str">
        <f>IF(SUM('Control Sample Data'!J$3:J$98)&gt;10,IF(AND(ISNUMBER('Control Sample Data'!J184),'Control Sample Data'!J184&lt;$B$1,'Control Sample Data'!J184&gt;0),'Control Sample Data'!J184,$B$1),"")</f>
        <v/>
      </c>
      <c r="W185" s="15" t="str">
        <f>IF(SUM('Control Sample Data'!K$3:K$98)&gt;10,IF(AND(ISNUMBER('Control Sample Data'!K184),'Control Sample Data'!K184&lt;$B$1,'Control Sample Data'!K184&gt;0),'Control Sample Data'!K184,$B$1),"")</f>
        <v/>
      </c>
      <c r="X185" s="15" t="str">
        <f>IF(SUM('Control Sample Data'!L$3:L$98)&gt;10,IF(AND(ISNUMBER('Control Sample Data'!L184),'Control Sample Data'!L184&lt;$B$1,'Control Sample Data'!L184&gt;0),'Control Sample Data'!L184,$B$1),"")</f>
        <v/>
      </c>
      <c r="Y185" s="15" t="str">
        <f>IF(SUM('Control Sample Data'!M$3:M$98)&gt;10,IF(AND(ISNUMBER('Control Sample Data'!M184),'Control Sample Data'!M184&lt;$B$1,'Control Sample Data'!M184&gt;0),'Control Sample Data'!M184,$B$1),"")</f>
        <v/>
      </c>
      <c r="AT185" s="34" t="str">
        <f t="shared" si="160"/>
        <v/>
      </c>
      <c r="AU185" s="34" t="str">
        <f t="shared" si="161"/>
        <v/>
      </c>
      <c r="AV185" s="34" t="str">
        <f t="shared" si="162"/>
        <v/>
      </c>
      <c r="AW185" s="34" t="str">
        <f t="shared" si="163"/>
        <v/>
      </c>
      <c r="AX185" s="34" t="str">
        <f t="shared" si="164"/>
        <v/>
      </c>
      <c r="AY185" s="34" t="str">
        <f t="shared" si="165"/>
        <v/>
      </c>
      <c r="AZ185" s="34" t="str">
        <f t="shared" si="166"/>
        <v/>
      </c>
      <c r="BA185" s="34" t="str">
        <f t="shared" si="167"/>
        <v/>
      </c>
      <c r="BB185" s="34" t="str">
        <f t="shared" si="168"/>
        <v/>
      </c>
      <c r="BC185" s="34" t="str">
        <f t="shared" si="169"/>
        <v/>
      </c>
      <c r="BD185" s="34" t="str">
        <f t="shared" si="172"/>
        <v/>
      </c>
      <c r="BE185" s="34" t="str">
        <f t="shared" si="173"/>
        <v/>
      </c>
      <c r="BF185" s="34" t="str">
        <f t="shared" si="174"/>
        <v/>
      </c>
      <c r="BG185" s="34" t="str">
        <f t="shared" si="175"/>
        <v/>
      </c>
      <c r="BH185" s="34" t="str">
        <f t="shared" si="176"/>
        <v/>
      </c>
      <c r="BI185" s="34" t="str">
        <f t="shared" si="177"/>
        <v/>
      </c>
      <c r="BJ185" s="34" t="str">
        <f t="shared" si="178"/>
        <v/>
      </c>
      <c r="BK185" s="34" t="str">
        <f t="shared" si="179"/>
        <v/>
      </c>
      <c r="BL185" s="34" t="str">
        <f t="shared" si="180"/>
        <v/>
      </c>
      <c r="BM185" s="34" t="str">
        <f t="shared" si="181"/>
        <v/>
      </c>
      <c r="BN185" s="36" t="e">
        <f t="shared" si="170"/>
        <v>#DIV/0!</v>
      </c>
      <c r="BO185" s="36" t="e">
        <f t="shared" si="171"/>
        <v>#DIV/0!</v>
      </c>
      <c r="BP185" s="37" t="str">
        <f t="shared" si="140"/>
        <v/>
      </c>
      <c r="BQ185" s="37" t="str">
        <f t="shared" si="141"/>
        <v/>
      </c>
      <c r="BR185" s="37" t="str">
        <f t="shared" si="142"/>
        <v/>
      </c>
      <c r="BS185" s="37" t="str">
        <f t="shared" si="143"/>
        <v/>
      </c>
      <c r="BT185" s="37" t="str">
        <f t="shared" si="144"/>
        <v/>
      </c>
      <c r="BU185" s="37" t="str">
        <f t="shared" si="145"/>
        <v/>
      </c>
      <c r="BV185" s="37" t="str">
        <f t="shared" si="146"/>
        <v/>
      </c>
      <c r="BW185" s="37" t="str">
        <f t="shared" si="147"/>
        <v/>
      </c>
      <c r="BX185" s="37" t="str">
        <f t="shared" si="148"/>
        <v/>
      </c>
      <c r="BY185" s="37" t="str">
        <f t="shared" si="149"/>
        <v/>
      </c>
      <c r="BZ185" s="37" t="str">
        <f t="shared" si="150"/>
        <v/>
      </c>
      <c r="CA185" s="37" t="str">
        <f t="shared" si="151"/>
        <v/>
      </c>
      <c r="CB185" s="37" t="str">
        <f t="shared" si="152"/>
        <v/>
      </c>
      <c r="CC185" s="37" t="str">
        <f t="shared" si="153"/>
        <v/>
      </c>
      <c r="CD185" s="37" t="str">
        <f t="shared" si="154"/>
        <v/>
      </c>
      <c r="CE185" s="37" t="str">
        <f t="shared" si="155"/>
        <v/>
      </c>
      <c r="CF185" s="37" t="str">
        <f t="shared" si="156"/>
        <v/>
      </c>
      <c r="CG185" s="37" t="str">
        <f t="shared" si="157"/>
        <v/>
      </c>
      <c r="CH185" s="37" t="str">
        <f t="shared" si="158"/>
        <v/>
      </c>
      <c r="CI185" s="37" t="str">
        <f t="shared" si="159"/>
        <v/>
      </c>
    </row>
    <row r="186" spans="1:87" ht="12.75">
      <c r="A186" s="16"/>
      <c r="B186" s="14" t="str">
        <f>'Gene Table'!D185</f>
        <v>NR_002752</v>
      </c>
      <c r="C186" s="14" t="s">
        <v>348</v>
      </c>
      <c r="D186" s="15" t="str">
        <f>IF(SUM('Test Sample Data'!D$3:D$98)&gt;10,IF(AND(ISNUMBER('Test Sample Data'!D185),'Test Sample Data'!D185&lt;$B$1,'Test Sample Data'!D185&gt;0),'Test Sample Data'!D185,$B$1),"")</f>
        <v/>
      </c>
      <c r="E186" s="15" t="str">
        <f>IF(SUM('Test Sample Data'!E$3:E$98)&gt;10,IF(AND(ISNUMBER('Test Sample Data'!E185),'Test Sample Data'!E185&lt;$B$1,'Test Sample Data'!E185&gt;0),'Test Sample Data'!E185,$B$1),"")</f>
        <v/>
      </c>
      <c r="F186" s="15" t="str">
        <f>IF(SUM('Test Sample Data'!F$3:F$98)&gt;10,IF(AND(ISNUMBER('Test Sample Data'!F185),'Test Sample Data'!F185&lt;$B$1,'Test Sample Data'!F185&gt;0),'Test Sample Data'!F185,$B$1),"")</f>
        <v/>
      </c>
      <c r="G186" s="15" t="str">
        <f>IF(SUM('Test Sample Data'!G$3:G$98)&gt;10,IF(AND(ISNUMBER('Test Sample Data'!G185),'Test Sample Data'!G185&lt;$B$1,'Test Sample Data'!G185&gt;0),'Test Sample Data'!G185,$B$1),"")</f>
        <v/>
      </c>
      <c r="H186" s="15" t="str">
        <f>IF(SUM('Test Sample Data'!H$3:H$98)&gt;10,IF(AND(ISNUMBER('Test Sample Data'!H185),'Test Sample Data'!H185&lt;$B$1,'Test Sample Data'!H185&gt;0),'Test Sample Data'!H185,$B$1),"")</f>
        <v/>
      </c>
      <c r="I186" s="15" t="str">
        <f>IF(SUM('Test Sample Data'!I$3:I$98)&gt;10,IF(AND(ISNUMBER('Test Sample Data'!I185),'Test Sample Data'!I185&lt;$B$1,'Test Sample Data'!I185&gt;0),'Test Sample Data'!I185,$B$1),"")</f>
        <v/>
      </c>
      <c r="J186" s="15" t="str">
        <f>IF(SUM('Test Sample Data'!J$3:J$98)&gt;10,IF(AND(ISNUMBER('Test Sample Data'!J185),'Test Sample Data'!J185&lt;$B$1,'Test Sample Data'!J185&gt;0),'Test Sample Data'!J185,$B$1),"")</f>
        <v/>
      </c>
      <c r="K186" s="15" t="str">
        <f>IF(SUM('Test Sample Data'!K$3:K$98)&gt;10,IF(AND(ISNUMBER('Test Sample Data'!K185),'Test Sample Data'!K185&lt;$B$1,'Test Sample Data'!K185&gt;0),'Test Sample Data'!K185,$B$1),"")</f>
        <v/>
      </c>
      <c r="L186" s="15" t="str">
        <f>IF(SUM('Test Sample Data'!L$3:L$98)&gt;10,IF(AND(ISNUMBER('Test Sample Data'!L185),'Test Sample Data'!L185&lt;$B$1,'Test Sample Data'!L185&gt;0),'Test Sample Data'!L185,$B$1),"")</f>
        <v/>
      </c>
      <c r="M186" s="15" t="str">
        <f>IF(SUM('Test Sample Data'!M$3:M$98)&gt;10,IF(AND(ISNUMBER('Test Sample Data'!M185),'Test Sample Data'!M185&lt;$B$1,'Test Sample Data'!M185&gt;0),'Test Sample Data'!M185,$B$1),"")</f>
        <v/>
      </c>
      <c r="N186" s="15" t="str">
        <f>'Gene Table'!D185</f>
        <v>NR_002752</v>
      </c>
      <c r="O186" s="14" t="s">
        <v>348</v>
      </c>
      <c r="P186" s="15" t="str">
        <f>IF(SUM('Control Sample Data'!D$3:D$98)&gt;10,IF(AND(ISNUMBER('Control Sample Data'!D185),'Control Sample Data'!D185&lt;$B$1,'Control Sample Data'!D185&gt;0),'Control Sample Data'!D185,$B$1),"")</f>
        <v/>
      </c>
      <c r="Q186" s="15" t="str">
        <f>IF(SUM('Control Sample Data'!E$3:E$98)&gt;10,IF(AND(ISNUMBER('Control Sample Data'!E185),'Control Sample Data'!E185&lt;$B$1,'Control Sample Data'!E185&gt;0),'Control Sample Data'!E185,$B$1),"")</f>
        <v/>
      </c>
      <c r="R186" s="15" t="str">
        <f>IF(SUM('Control Sample Data'!F$3:F$98)&gt;10,IF(AND(ISNUMBER('Control Sample Data'!F185),'Control Sample Data'!F185&lt;$B$1,'Control Sample Data'!F185&gt;0),'Control Sample Data'!F185,$B$1),"")</f>
        <v/>
      </c>
      <c r="S186" s="15" t="str">
        <f>IF(SUM('Control Sample Data'!G$3:G$98)&gt;10,IF(AND(ISNUMBER('Control Sample Data'!G185),'Control Sample Data'!G185&lt;$B$1,'Control Sample Data'!G185&gt;0),'Control Sample Data'!G185,$B$1),"")</f>
        <v/>
      </c>
      <c r="T186" s="15" t="str">
        <f>IF(SUM('Control Sample Data'!H$3:H$98)&gt;10,IF(AND(ISNUMBER('Control Sample Data'!H185),'Control Sample Data'!H185&lt;$B$1,'Control Sample Data'!H185&gt;0),'Control Sample Data'!H185,$B$1),"")</f>
        <v/>
      </c>
      <c r="U186" s="15" t="str">
        <f>IF(SUM('Control Sample Data'!I$3:I$98)&gt;10,IF(AND(ISNUMBER('Control Sample Data'!I185),'Control Sample Data'!I185&lt;$B$1,'Control Sample Data'!I185&gt;0),'Control Sample Data'!I185,$B$1),"")</f>
        <v/>
      </c>
      <c r="V186" s="15" t="str">
        <f>IF(SUM('Control Sample Data'!J$3:J$98)&gt;10,IF(AND(ISNUMBER('Control Sample Data'!J185),'Control Sample Data'!J185&lt;$B$1,'Control Sample Data'!J185&gt;0),'Control Sample Data'!J185,$B$1),"")</f>
        <v/>
      </c>
      <c r="W186" s="15" t="str">
        <f>IF(SUM('Control Sample Data'!K$3:K$98)&gt;10,IF(AND(ISNUMBER('Control Sample Data'!K185),'Control Sample Data'!K185&lt;$B$1,'Control Sample Data'!K185&gt;0),'Control Sample Data'!K185,$B$1),"")</f>
        <v/>
      </c>
      <c r="X186" s="15" t="str">
        <f>IF(SUM('Control Sample Data'!L$3:L$98)&gt;10,IF(AND(ISNUMBER('Control Sample Data'!L185),'Control Sample Data'!L185&lt;$B$1,'Control Sample Data'!L185&gt;0),'Control Sample Data'!L185,$B$1),"")</f>
        <v/>
      </c>
      <c r="Y186" s="15" t="str">
        <f>IF(SUM('Control Sample Data'!M$3:M$98)&gt;10,IF(AND(ISNUMBER('Control Sample Data'!M185),'Control Sample Data'!M185&lt;$B$1,'Control Sample Data'!M185&gt;0),'Control Sample Data'!M185,$B$1),"")</f>
        <v/>
      </c>
      <c r="AT186" s="34" t="str">
        <f t="shared" si="160"/>
        <v/>
      </c>
      <c r="AU186" s="34" t="str">
        <f t="shared" si="161"/>
        <v/>
      </c>
      <c r="AV186" s="34" t="str">
        <f t="shared" si="162"/>
        <v/>
      </c>
      <c r="AW186" s="34" t="str">
        <f t="shared" si="163"/>
        <v/>
      </c>
      <c r="AX186" s="34" t="str">
        <f t="shared" si="164"/>
        <v/>
      </c>
      <c r="AY186" s="34" t="str">
        <f t="shared" si="165"/>
        <v/>
      </c>
      <c r="AZ186" s="34" t="str">
        <f t="shared" si="166"/>
        <v/>
      </c>
      <c r="BA186" s="34" t="str">
        <f t="shared" si="167"/>
        <v/>
      </c>
      <c r="BB186" s="34" t="str">
        <f t="shared" si="168"/>
        <v/>
      </c>
      <c r="BC186" s="34" t="str">
        <f t="shared" si="169"/>
        <v/>
      </c>
      <c r="BD186" s="34" t="str">
        <f t="shared" si="172"/>
        <v/>
      </c>
      <c r="BE186" s="34" t="str">
        <f t="shared" si="173"/>
        <v/>
      </c>
      <c r="BF186" s="34" t="str">
        <f t="shared" si="174"/>
        <v/>
      </c>
      <c r="BG186" s="34" t="str">
        <f t="shared" si="175"/>
        <v/>
      </c>
      <c r="BH186" s="34" t="str">
        <f t="shared" si="176"/>
        <v/>
      </c>
      <c r="BI186" s="34" t="str">
        <f t="shared" si="177"/>
        <v/>
      </c>
      <c r="BJ186" s="34" t="str">
        <f t="shared" si="178"/>
        <v/>
      </c>
      <c r="BK186" s="34" t="str">
        <f t="shared" si="179"/>
        <v/>
      </c>
      <c r="BL186" s="34" t="str">
        <f t="shared" si="180"/>
        <v/>
      </c>
      <c r="BM186" s="34" t="str">
        <f t="shared" si="181"/>
        <v/>
      </c>
      <c r="BN186" s="36" t="e">
        <f t="shared" si="170"/>
        <v>#DIV/0!</v>
      </c>
      <c r="BO186" s="36" t="e">
        <f t="shared" si="171"/>
        <v>#DIV/0!</v>
      </c>
      <c r="BP186" s="37" t="str">
        <f t="shared" si="140"/>
        <v/>
      </c>
      <c r="BQ186" s="37" t="str">
        <f t="shared" si="141"/>
        <v/>
      </c>
      <c r="BR186" s="37" t="str">
        <f t="shared" si="142"/>
        <v/>
      </c>
      <c r="BS186" s="37" t="str">
        <f t="shared" si="143"/>
        <v/>
      </c>
      <c r="BT186" s="37" t="str">
        <f t="shared" si="144"/>
        <v/>
      </c>
      <c r="BU186" s="37" t="str">
        <f t="shared" si="145"/>
        <v/>
      </c>
      <c r="BV186" s="37" t="str">
        <f t="shared" si="146"/>
        <v/>
      </c>
      <c r="BW186" s="37" t="str">
        <f t="shared" si="147"/>
        <v/>
      </c>
      <c r="BX186" s="37" t="str">
        <f t="shared" si="148"/>
        <v/>
      </c>
      <c r="BY186" s="37" t="str">
        <f t="shared" si="149"/>
        <v/>
      </c>
      <c r="BZ186" s="37" t="str">
        <f t="shared" si="150"/>
        <v/>
      </c>
      <c r="CA186" s="37" t="str">
        <f t="shared" si="151"/>
        <v/>
      </c>
      <c r="CB186" s="37" t="str">
        <f t="shared" si="152"/>
        <v/>
      </c>
      <c r="CC186" s="37" t="str">
        <f t="shared" si="153"/>
        <v/>
      </c>
      <c r="CD186" s="37" t="str">
        <f t="shared" si="154"/>
        <v/>
      </c>
      <c r="CE186" s="37" t="str">
        <f t="shared" si="155"/>
        <v/>
      </c>
      <c r="CF186" s="37" t="str">
        <f t="shared" si="156"/>
        <v/>
      </c>
      <c r="CG186" s="37" t="str">
        <f t="shared" si="157"/>
        <v/>
      </c>
      <c r="CH186" s="37" t="str">
        <f t="shared" si="158"/>
        <v/>
      </c>
      <c r="CI186" s="37" t="str">
        <f t="shared" si="159"/>
        <v/>
      </c>
    </row>
    <row r="187" spans="1:87" ht="12.75">
      <c r="A187" s="16"/>
      <c r="B187" s="14" t="str">
        <f>'Gene Table'!D186</f>
        <v>NR_002750</v>
      </c>
      <c r="C187" s="14" t="s">
        <v>352</v>
      </c>
      <c r="D187" s="15" t="str">
        <f>IF(SUM('Test Sample Data'!D$3:D$98)&gt;10,IF(AND(ISNUMBER('Test Sample Data'!D186),'Test Sample Data'!D186&lt;$B$1,'Test Sample Data'!D186&gt;0),'Test Sample Data'!D186,$B$1),"")</f>
        <v/>
      </c>
      <c r="E187" s="15" t="str">
        <f>IF(SUM('Test Sample Data'!E$3:E$98)&gt;10,IF(AND(ISNUMBER('Test Sample Data'!E186),'Test Sample Data'!E186&lt;$B$1,'Test Sample Data'!E186&gt;0),'Test Sample Data'!E186,$B$1),"")</f>
        <v/>
      </c>
      <c r="F187" s="15" t="str">
        <f>IF(SUM('Test Sample Data'!F$3:F$98)&gt;10,IF(AND(ISNUMBER('Test Sample Data'!F186),'Test Sample Data'!F186&lt;$B$1,'Test Sample Data'!F186&gt;0),'Test Sample Data'!F186,$B$1),"")</f>
        <v/>
      </c>
      <c r="G187" s="15" t="str">
        <f>IF(SUM('Test Sample Data'!G$3:G$98)&gt;10,IF(AND(ISNUMBER('Test Sample Data'!G186),'Test Sample Data'!G186&lt;$B$1,'Test Sample Data'!G186&gt;0),'Test Sample Data'!G186,$B$1),"")</f>
        <v/>
      </c>
      <c r="H187" s="15" t="str">
        <f>IF(SUM('Test Sample Data'!H$3:H$98)&gt;10,IF(AND(ISNUMBER('Test Sample Data'!H186),'Test Sample Data'!H186&lt;$B$1,'Test Sample Data'!H186&gt;0),'Test Sample Data'!H186,$B$1),"")</f>
        <v/>
      </c>
      <c r="I187" s="15" t="str">
        <f>IF(SUM('Test Sample Data'!I$3:I$98)&gt;10,IF(AND(ISNUMBER('Test Sample Data'!I186),'Test Sample Data'!I186&lt;$B$1,'Test Sample Data'!I186&gt;0),'Test Sample Data'!I186,$B$1),"")</f>
        <v/>
      </c>
      <c r="J187" s="15" t="str">
        <f>IF(SUM('Test Sample Data'!J$3:J$98)&gt;10,IF(AND(ISNUMBER('Test Sample Data'!J186),'Test Sample Data'!J186&lt;$B$1,'Test Sample Data'!J186&gt;0),'Test Sample Data'!J186,$B$1),"")</f>
        <v/>
      </c>
      <c r="K187" s="15" t="str">
        <f>IF(SUM('Test Sample Data'!K$3:K$98)&gt;10,IF(AND(ISNUMBER('Test Sample Data'!K186),'Test Sample Data'!K186&lt;$B$1,'Test Sample Data'!K186&gt;0),'Test Sample Data'!K186,$B$1),"")</f>
        <v/>
      </c>
      <c r="L187" s="15" t="str">
        <f>IF(SUM('Test Sample Data'!L$3:L$98)&gt;10,IF(AND(ISNUMBER('Test Sample Data'!L186),'Test Sample Data'!L186&lt;$B$1,'Test Sample Data'!L186&gt;0),'Test Sample Data'!L186,$B$1),"")</f>
        <v/>
      </c>
      <c r="M187" s="15" t="str">
        <f>IF(SUM('Test Sample Data'!M$3:M$98)&gt;10,IF(AND(ISNUMBER('Test Sample Data'!M186),'Test Sample Data'!M186&lt;$B$1,'Test Sample Data'!M186&gt;0),'Test Sample Data'!M186,$B$1),"")</f>
        <v/>
      </c>
      <c r="N187" s="15" t="str">
        <f>'Gene Table'!D186</f>
        <v>NR_002750</v>
      </c>
      <c r="O187" s="14" t="s">
        <v>352</v>
      </c>
      <c r="P187" s="15" t="str">
        <f>IF(SUM('Control Sample Data'!D$3:D$98)&gt;10,IF(AND(ISNUMBER('Control Sample Data'!D186),'Control Sample Data'!D186&lt;$B$1,'Control Sample Data'!D186&gt;0),'Control Sample Data'!D186,$B$1),"")</f>
        <v/>
      </c>
      <c r="Q187" s="15" t="str">
        <f>IF(SUM('Control Sample Data'!E$3:E$98)&gt;10,IF(AND(ISNUMBER('Control Sample Data'!E186),'Control Sample Data'!E186&lt;$B$1,'Control Sample Data'!E186&gt;0),'Control Sample Data'!E186,$B$1),"")</f>
        <v/>
      </c>
      <c r="R187" s="15" t="str">
        <f>IF(SUM('Control Sample Data'!F$3:F$98)&gt;10,IF(AND(ISNUMBER('Control Sample Data'!F186),'Control Sample Data'!F186&lt;$B$1,'Control Sample Data'!F186&gt;0),'Control Sample Data'!F186,$B$1),"")</f>
        <v/>
      </c>
      <c r="S187" s="15" t="str">
        <f>IF(SUM('Control Sample Data'!G$3:G$98)&gt;10,IF(AND(ISNUMBER('Control Sample Data'!G186),'Control Sample Data'!G186&lt;$B$1,'Control Sample Data'!G186&gt;0),'Control Sample Data'!G186,$B$1),"")</f>
        <v/>
      </c>
      <c r="T187" s="15" t="str">
        <f>IF(SUM('Control Sample Data'!H$3:H$98)&gt;10,IF(AND(ISNUMBER('Control Sample Data'!H186),'Control Sample Data'!H186&lt;$B$1,'Control Sample Data'!H186&gt;0),'Control Sample Data'!H186,$B$1),"")</f>
        <v/>
      </c>
      <c r="U187" s="15" t="str">
        <f>IF(SUM('Control Sample Data'!I$3:I$98)&gt;10,IF(AND(ISNUMBER('Control Sample Data'!I186),'Control Sample Data'!I186&lt;$B$1,'Control Sample Data'!I186&gt;0),'Control Sample Data'!I186,$B$1),"")</f>
        <v/>
      </c>
      <c r="V187" s="15" t="str">
        <f>IF(SUM('Control Sample Data'!J$3:J$98)&gt;10,IF(AND(ISNUMBER('Control Sample Data'!J186),'Control Sample Data'!J186&lt;$B$1,'Control Sample Data'!J186&gt;0),'Control Sample Data'!J186,$B$1),"")</f>
        <v/>
      </c>
      <c r="W187" s="15" t="str">
        <f>IF(SUM('Control Sample Data'!K$3:K$98)&gt;10,IF(AND(ISNUMBER('Control Sample Data'!K186),'Control Sample Data'!K186&lt;$B$1,'Control Sample Data'!K186&gt;0),'Control Sample Data'!K186,$B$1),"")</f>
        <v/>
      </c>
      <c r="X187" s="15" t="str">
        <f>IF(SUM('Control Sample Data'!L$3:L$98)&gt;10,IF(AND(ISNUMBER('Control Sample Data'!L186),'Control Sample Data'!L186&lt;$B$1,'Control Sample Data'!L186&gt;0),'Control Sample Data'!L186,$B$1),"")</f>
        <v/>
      </c>
      <c r="Y187" s="15" t="str">
        <f>IF(SUM('Control Sample Data'!M$3:M$98)&gt;10,IF(AND(ISNUMBER('Control Sample Data'!M186),'Control Sample Data'!M186&lt;$B$1,'Control Sample Data'!M186&gt;0),'Control Sample Data'!M186,$B$1),"")</f>
        <v/>
      </c>
      <c r="AT187" s="34" t="str">
        <f t="shared" si="160"/>
        <v/>
      </c>
      <c r="AU187" s="34" t="str">
        <f t="shared" si="161"/>
        <v/>
      </c>
      <c r="AV187" s="34" t="str">
        <f t="shared" si="162"/>
        <v/>
      </c>
      <c r="AW187" s="34" t="str">
        <f t="shared" si="163"/>
        <v/>
      </c>
      <c r="AX187" s="34" t="str">
        <f t="shared" si="164"/>
        <v/>
      </c>
      <c r="AY187" s="34" t="str">
        <f t="shared" si="165"/>
        <v/>
      </c>
      <c r="AZ187" s="34" t="str">
        <f t="shared" si="166"/>
        <v/>
      </c>
      <c r="BA187" s="34" t="str">
        <f t="shared" si="167"/>
        <v/>
      </c>
      <c r="BB187" s="34" t="str">
        <f t="shared" si="168"/>
        <v/>
      </c>
      <c r="BC187" s="34" t="str">
        <f t="shared" si="169"/>
        <v/>
      </c>
      <c r="BD187" s="34" t="str">
        <f t="shared" si="172"/>
        <v/>
      </c>
      <c r="BE187" s="34" t="str">
        <f t="shared" si="173"/>
        <v/>
      </c>
      <c r="BF187" s="34" t="str">
        <f t="shared" si="174"/>
        <v/>
      </c>
      <c r="BG187" s="34" t="str">
        <f t="shared" si="175"/>
        <v/>
      </c>
      <c r="BH187" s="34" t="str">
        <f t="shared" si="176"/>
        <v/>
      </c>
      <c r="BI187" s="34" t="str">
        <f t="shared" si="177"/>
        <v/>
      </c>
      <c r="BJ187" s="34" t="str">
        <f t="shared" si="178"/>
        <v/>
      </c>
      <c r="BK187" s="34" t="str">
        <f t="shared" si="179"/>
        <v/>
      </c>
      <c r="BL187" s="34" t="str">
        <f t="shared" si="180"/>
        <v/>
      </c>
      <c r="BM187" s="34" t="str">
        <f t="shared" si="181"/>
        <v/>
      </c>
      <c r="BN187" s="36" t="e">
        <f t="shared" si="170"/>
        <v>#DIV/0!</v>
      </c>
      <c r="BO187" s="36" t="e">
        <f t="shared" si="171"/>
        <v>#DIV/0!</v>
      </c>
      <c r="BP187" s="37" t="str">
        <f t="shared" si="140"/>
        <v/>
      </c>
      <c r="BQ187" s="37" t="str">
        <f t="shared" si="141"/>
        <v/>
      </c>
      <c r="BR187" s="37" t="str">
        <f t="shared" si="142"/>
        <v/>
      </c>
      <c r="BS187" s="37" t="str">
        <f t="shared" si="143"/>
        <v/>
      </c>
      <c r="BT187" s="37" t="str">
        <f t="shared" si="144"/>
        <v/>
      </c>
      <c r="BU187" s="37" t="str">
        <f t="shared" si="145"/>
        <v/>
      </c>
      <c r="BV187" s="37" t="str">
        <f t="shared" si="146"/>
        <v/>
      </c>
      <c r="BW187" s="37" t="str">
        <f t="shared" si="147"/>
        <v/>
      </c>
      <c r="BX187" s="37" t="str">
        <f t="shared" si="148"/>
        <v/>
      </c>
      <c r="BY187" s="37" t="str">
        <f t="shared" si="149"/>
        <v/>
      </c>
      <c r="BZ187" s="37" t="str">
        <f t="shared" si="150"/>
        <v/>
      </c>
      <c r="CA187" s="37" t="str">
        <f t="shared" si="151"/>
        <v/>
      </c>
      <c r="CB187" s="37" t="str">
        <f t="shared" si="152"/>
        <v/>
      </c>
      <c r="CC187" s="37" t="str">
        <f t="shared" si="153"/>
        <v/>
      </c>
      <c r="CD187" s="37" t="str">
        <f t="shared" si="154"/>
        <v/>
      </c>
      <c r="CE187" s="37" t="str">
        <f t="shared" si="155"/>
        <v/>
      </c>
      <c r="CF187" s="37" t="str">
        <f t="shared" si="156"/>
        <v/>
      </c>
      <c r="CG187" s="37" t="str">
        <f t="shared" si="157"/>
        <v/>
      </c>
      <c r="CH187" s="37" t="str">
        <f t="shared" si="158"/>
        <v/>
      </c>
      <c r="CI187" s="37" t="str">
        <f t="shared" si="159"/>
        <v/>
      </c>
    </row>
    <row r="188" spans="1:87" ht="12.75">
      <c r="A188" s="16"/>
      <c r="B188" s="14" t="str">
        <f>'Gene Table'!D187</f>
        <v>NR_002745</v>
      </c>
      <c r="C188" s="14" t="s">
        <v>356</v>
      </c>
      <c r="D188" s="15" t="str">
        <f>IF(SUM('Test Sample Data'!D$3:D$98)&gt;10,IF(AND(ISNUMBER('Test Sample Data'!D187),'Test Sample Data'!D187&lt;$B$1,'Test Sample Data'!D187&gt;0),'Test Sample Data'!D187,$B$1),"")</f>
        <v/>
      </c>
      <c r="E188" s="15" t="str">
        <f>IF(SUM('Test Sample Data'!E$3:E$98)&gt;10,IF(AND(ISNUMBER('Test Sample Data'!E187),'Test Sample Data'!E187&lt;$B$1,'Test Sample Data'!E187&gt;0),'Test Sample Data'!E187,$B$1),"")</f>
        <v/>
      </c>
      <c r="F188" s="15" t="str">
        <f>IF(SUM('Test Sample Data'!F$3:F$98)&gt;10,IF(AND(ISNUMBER('Test Sample Data'!F187),'Test Sample Data'!F187&lt;$B$1,'Test Sample Data'!F187&gt;0),'Test Sample Data'!F187,$B$1),"")</f>
        <v/>
      </c>
      <c r="G188" s="15" t="str">
        <f>IF(SUM('Test Sample Data'!G$3:G$98)&gt;10,IF(AND(ISNUMBER('Test Sample Data'!G187),'Test Sample Data'!G187&lt;$B$1,'Test Sample Data'!G187&gt;0),'Test Sample Data'!G187,$B$1),"")</f>
        <v/>
      </c>
      <c r="H188" s="15" t="str">
        <f>IF(SUM('Test Sample Data'!H$3:H$98)&gt;10,IF(AND(ISNUMBER('Test Sample Data'!H187),'Test Sample Data'!H187&lt;$B$1,'Test Sample Data'!H187&gt;0),'Test Sample Data'!H187,$B$1),"")</f>
        <v/>
      </c>
      <c r="I188" s="15" t="str">
        <f>IF(SUM('Test Sample Data'!I$3:I$98)&gt;10,IF(AND(ISNUMBER('Test Sample Data'!I187),'Test Sample Data'!I187&lt;$B$1,'Test Sample Data'!I187&gt;0),'Test Sample Data'!I187,$B$1),"")</f>
        <v/>
      </c>
      <c r="J188" s="15" t="str">
        <f>IF(SUM('Test Sample Data'!J$3:J$98)&gt;10,IF(AND(ISNUMBER('Test Sample Data'!J187),'Test Sample Data'!J187&lt;$B$1,'Test Sample Data'!J187&gt;0),'Test Sample Data'!J187,$B$1),"")</f>
        <v/>
      </c>
      <c r="K188" s="15" t="str">
        <f>IF(SUM('Test Sample Data'!K$3:K$98)&gt;10,IF(AND(ISNUMBER('Test Sample Data'!K187),'Test Sample Data'!K187&lt;$B$1,'Test Sample Data'!K187&gt;0),'Test Sample Data'!K187,$B$1),"")</f>
        <v/>
      </c>
      <c r="L188" s="15" t="str">
        <f>IF(SUM('Test Sample Data'!L$3:L$98)&gt;10,IF(AND(ISNUMBER('Test Sample Data'!L187),'Test Sample Data'!L187&lt;$B$1,'Test Sample Data'!L187&gt;0),'Test Sample Data'!L187,$B$1),"")</f>
        <v/>
      </c>
      <c r="M188" s="15" t="str">
        <f>IF(SUM('Test Sample Data'!M$3:M$98)&gt;10,IF(AND(ISNUMBER('Test Sample Data'!M187),'Test Sample Data'!M187&lt;$B$1,'Test Sample Data'!M187&gt;0),'Test Sample Data'!M187,$B$1),"")</f>
        <v/>
      </c>
      <c r="N188" s="15" t="str">
        <f>'Gene Table'!D187</f>
        <v>NR_002745</v>
      </c>
      <c r="O188" s="14" t="s">
        <v>356</v>
      </c>
      <c r="P188" s="15" t="str">
        <f>IF(SUM('Control Sample Data'!D$3:D$98)&gt;10,IF(AND(ISNUMBER('Control Sample Data'!D187),'Control Sample Data'!D187&lt;$B$1,'Control Sample Data'!D187&gt;0),'Control Sample Data'!D187,$B$1),"")</f>
        <v/>
      </c>
      <c r="Q188" s="15" t="str">
        <f>IF(SUM('Control Sample Data'!E$3:E$98)&gt;10,IF(AND(ISNUMBER('Control Sample Data'!E187),'Control Sample Data'!E187&lt;$B$1,'Control Sample Data'!E187&gt;0),'Control Sample Data'!E187,$B$1),"")</f>
        <v/>
      </c>
      <c r="R188" s="15" t="str">
        <f>IF(SUM('Control Sample Data'!F$3:F$98)&gt;10,IF(AND(ISNUMBER('Control Sample Data'!F187),'Control Sample Data'!F187&lt;$B$1,'Control Sample Data'!F187&gt;0),'Control Sample Data'!F187,$B$1),"")</f>
        <v/>
      </c>
      <c r="S188" s="15" t="str">
        <f>IF(SUM('Control Sample Data'!G$3:G$98)&gt;10,IF(AND(ISNUMBER('Control Sample Data'!G187),'Control Sample Data'!G187&lt;$B$1,'Control Sample Data'!G187&gt;0),'Control Sample Data'!G187,$B$1),"")</f>
        <v/>
      </c>
      <c r="T188" s="15" t="str">
        <f>IF(SUM('Control Sample Data'!H$3:H$98)&gt;10,IF(AND(ISNUMBER('Control Sample Data'!H187),'Control Sample Data'!H187&lt;$B$1,'Control Sample Data'!H187&gt;0),'Control Sample Data'!H187,$B$1),"")</f>
        <v/>
      </c>
      <c r="U188" s="15" t="str">
        <f>IF(SUM('Control Sample Data'!I$3:I$98)&gt;10,IF(AND(ISNUMBER('Control Sample Data'!I187),'Control Sample Data'!I187&lt;$B$1,'Control Sample Data'!I187&gt;0),'Control Sample Data'!I187,$B$1),"")</f>
        <v/>
      </c>
      <c r="V188" s="15" t="str">
        <f>IF(SUM('Control Sample Data'!J$3:J$98)&gt;10,IF(AND(ISNUMBER('Control Sample Data'!J187),'Control Sample Data'!J187&lt;$B$1,'Control Sample Data'!J187&gt;0),'Control Sample Data'!J187,$B$1),"")</f>
        <v/>
      </c>
      <c r="W188" s="15" t="str">
        <f>IF(SUM('Control Sample Data'!K$3:K$98)&gt;10,IF(AND(ISNUMBER('Control Sample Data'!K187),'Control Sample Data'!K187&lt;$B$1,'Control Sample Data'!K187&gt;0),'Control Sample Data'!K187,$B$1),"")</f>
        <v/>
      </c>
      <c r="X188" s="15" t="str">
        <f>IF(SUM('Control Sample Data'!L$3:L$98)&gt;10,IF(AND(ISNUMBER('Control Sample Data'!L187),'Control Sample Data'!L187&lt;$B$1,'Control Sample Data'!L187&gt;0),'Control Sample Data'!L187,$B$1),"")</f>
        <v/>
      </c>
      <c r="Y188" s="15" t="str">
        <f>IF(SUM('Control Sample Data'!M$3:M$98)&gt;10,IF(AND(ISNUMBER('Control Sample Data'!M187),'Control Sample Data'!M187&lt;$B$1,'Control Sample Data'!M187&gt;0),'Control Sample Data'!M187,$B$1),"")</f>
        <v/>
      </c>
      <c r="AT188" s="34" t="str">
        <f t="shared" si="160"/>
        <v/>
      </c>
      <c r="AU188" s="34" t="str">
        <f t="shared" si="161"/>
        <v/>
      </c>
      <c r="AV188" s="34" t="str">
        <f t="shared" si="162"/>
        <v/>
      </c>
      <c r="AW188" s="34" t="str">
        <f t="shared" si="163"/>
        <v/>
      </c>
      <c r="AX188" s="34" t="str">
        <f t="shared" si="164"/>
        <v/>
      </c>
      <c r="AY188" s="34" t="str">
        <f t="shared" si="165"/>
        <v/>
      </c>
      <c r="AZ188" s="34" t="str">
        <f t="shared" si="166"/>
        <v/>
      </c>
      <c r="BA188" s="34" t="str">
        <f t="shared" si="167"/>
        <v/>
      </c>
      <c r="BB188" s="34" t="str">
        <f t="shared" si="168"/>
        <v/>
      </c>
      <c r="BC188" s="34" t="str">
        <f t="shared" si="169"/>
        <v/>
      </c>
      <c r="BD188" s="34" t="str">
        <f t="shared" si="172"/>
        <v/>
      </c>
      <c r="BE188" s="34" t="str">
        <f t="shared" si="173"/>
        <v/>
      </c>
      <c r="BF188" s="34" t="str">
        <f t="shared" si="174"/>
        <v/>
      </c>
      <c r="BG188" s="34" t="str">
        <f t="shared" si="175"/>
        <v/>
      </c>
      <c r="BH188" s="34" t="str">
        <f t="shared" si="176"/>
        <v/>
      </c>
      <c r="BI188" s="34" t="str">
        <f t="shared" si="177"/>
        <v/>
      </c>
      <c r="BJ188" s="34" t="str">
        <f t="shared" si="178"/>
        <v/>
      </c>
      <c r="BK188" s="34" t="str">
        <f t="shared" si="179"/>
        <v/>
      </c>
      <c r="BL188" s="34" t="str">
        <f t="shared" si="180"/>
        <v/>
      </c>
      <c r="BM188" s="34" t="str">
        <f t="shared" si="181"/>
        <v/>
      </c>
      <c r="BN188" s="36" t="e">
        <f t="shared" si="170"/>
        <v>#DIV/0!</v>
      </c>
      <c r="BO188" s="36" t="e">
        <f t="shared" si="171"/>
        <v>#DIV/0!</v>
      </c>
      <c r="BP188" s="37" t="str">
        <f t="shared" si="140"/>
        <v/>
      </c>
      <c r="BQ188" s="37" t="str">
        <f t="shared" si="141"/>
        <v/>
      </c>
      <c r="BR188" s="37" t="str">
        <f t="shared" si="142"/>
        <v/>
      </c>
      <c r="BS188" s="37" t="str">
        <f t="shared" si="143"/>
        <v/>
      </c>
      <c r="BT188" s="37" t="str">
        <f t="shared" si="144"/>
        <v/>
      </c>
      <c r="BU188" s="37" t="str">
        <f t="shared" si="145"/>
        <v/>
      </c>
      <c r="BV188" s="37" t="str">
        <f t="shared" si="146"/>
        <v/>
      </c>
      <c r="BW188" s="37" t="str">
        <f t="shared" si="147"/>
        <v/>
      </c>
      <c r="BX188" s="37" t="str">
        <f t="shared" si="148"/>
        <v/>
      </c>
      <c r="BY188" s="37" t="str">
        <f t="shared" si="149"/>
        <v/>
      </c>
      <c r="BZ188" s="37" t="str">
        <f t="shared" si="150"/>
        <v/>
      </c>
      <c r="CA188" s="37" t="str">
        <f t="shared" si="151"/>
        <v/>
      </c>
      <c r="CB188" s="37" t="str">
        <f t="shared" si="152"/>
        <v/>
      </c>
      <c r="CC188" s="37" t="str">
        <f t="shared" si="153"/>
        <v/>
      </c>
      <c r="CD188" s="37" t="str">
        <f t="shared" si="154"/>
        <v/>
      </c>
      <c r="CE188" s="37" t="str">
        <f t="shared" si="155"/>
        <v/>
      </c>
      <c r="CF188" s="37" t="str">
        <f t="shared" si="156"/>
        <v/>
      </c>
      <c r="CG188" s="37" t="str">
        <f t="shared" si="157"/>
        <v/>
      </c>
      <c r="CH188" s="37" t="str">
        <f t="shared" si="158"/>
        <v/>
      </c>
      <c r="CI188" s="37" t="str">
        <f t="shared" si="159"/>
        <v/>
      </c>
    </row>
    <row r="189" spans="1:87" ht="12.75">
      <c r="A189" s="16"/>
      <c r="B189" s="14" t="str">
        <f>'Gene Table'!D188</f>
        <v>NR_002746</v>
      </c>
      <c r="C189" s="14" t="s">
        <v>360</v>
      </c>
      <c r="D189" s="15" t="str">
        <f>IF(SUM('Test Sample Data'!D$3:D$98)&gt;10,IF(AND(ISNUMBER('Test Sample Data'!D188),'Test Sample Data'!D188&lt;$B$1,'Test Sample Data'!D188&gt;0),'Test Sample Data'!D188,$B$1),"")</f>
        <v/>
      </c>
      <c r="E189" s="15" t="str">
        <f>IF(SUM('Test Sample Data'!E$3:E$98)&gt;10,IF(AND(ISNUMBER('Test Sample Data'!E188),'Test Sample Data'!E188&lt;$B$1,'Test Sample Data'!E188&gt;0),'Test Sample Data'!E188,$B$1),"")</f>
        <v/>
      </c>
      <c r="F189" s="15" t="str">
        <f>IF(SUM('Test Sample Data'!F$3:F$98)&gt;10,IF(AND(ISNUMBER('Test Sample Data'!F188),'Test Sample Data'!F188&lt;$B$1,'Test Sample Data'!F188&gt;0),'Test Sample Data'!F188,$B$1),"")</f>
        <v/>
      </c>
      <c r="G189" s="15" t="str">
        <f>IF(SUM('Test Sample Data'!G$3:G$98)&gt;10,IF(AND(ISNUMBER('Test Sample Data'!G188),'Test Sample Data'!G188&lt;$B$1,'Test Sample Data'!G188&gt;0),'Test Sample Data'!G188,$B$1),"")</f>
        <v/>
      </c>
      <c r="H189" s="15" t="str">
        <f>IF(SUM('Test Sample Data'!H$3:H$98)&gt;10,IF(AND(ISNUMBER('Test Sample Data'!H188),'Test Sample Data'!H188&lt;$B$1,'Test Sample Data'!H188&gt;0),'Test Sample Data'!H188,$B$1),"")</f>
        <v/>
      </c>
      <c r="I189" s="15" t="str">
        <f>IF(SUM('Test Sample Data'!I$3:I$98)&gt;10,IF(AND(ISNUMBER('Test Sample Data'!I188),'Test Sample Data'!I188&lt;$B$1,'Test Sample Data'!I188&gt;0),'Test Sample Data'!I188,$B$1),"")</f>
        <v/>
      </c>
      <c r="J189" s="15" t="str">
        <f>IF(SUM('Test Sample Data'!J$3:J$98)&gt;10,IF(AND(ISNUMBER('Test Sample Data'!J188),'Test Sample Data'!J188&lt;$B$1,'Test Sample Data'!J188&gt;0),'Test Sample Data'!J188,$B$1),"")</f>
        <v/>
      </c>
      <c r="K189" s="15" t="str">
        <f>IF(SUM('Test Sample Data'!K$3:K$98)&gt;10,IF(AND(ISNUMBER('Test Sample Data'!K188),'Test Sample Data'!K188&lt;$B$1,'Test Sample Data'!K188&gt;0),'Test Sample Data'!K188,$B$1),"")</f>
        <v/>
      </c>
      <c r="L189" s="15" t="str">
        <f>IF(SUM('Test Sample Data'!L$3:L$98)&gt;10,IF(AND(ISNUMBER('Test Sample Data'!L188),'Test Sample Data'!L188&lt;$B$1,'Test Sample Data'!L188&gt;0),'Test Sample Data'!L188,$B$1),"")</f>
        <v/>
      </c>
      <c r="M189" s="15" t="str">
        <f>IF(SUM('Test Sample Data'!M$3:M$98)&gt;10,IF(AND(ISNUMBER('Test Sample Data'!M188),'Test Sample Data'!M188&lt;$B$1,'Test Sample Data'!M188&gt;0),'Test Sample Data'!M188,$B$1),"")</f>
        <v/>
      </c>
      <c r="N189" s="15" t="str">
        <f>'Gene Table'!D188</f>
        <v>NR_002746</v>
      </c>
      <c r="O189" s="14" t="s">
        <v>360</v>
      </c>
      <c r="P189" s="15" t="str">
        <f>IF(SUM('Control Sample Data'!D$3:D$98)&gt;10,IF(AND(ISNUMBER('Control Sample Data'!D188),'Control Sample Data'!D188&lt;$B$1,'Control Sample Data'!D188&gt;0),'Control Sample Data'!D188,$B$1),"")</f>
        <v/>
      </c>
      <c r="Q189" s="15" t="str">
        <f>IF(SUM('Control Sample Data'!E$3:E$98)&gt;10,IF(AND(ISNUMBER('Control Sample Data'!E188),'Control Sample Data'!E188&lt;$B$1,'Control Sample Data'!E188&gt;0),'Control Sample Data'!E188,$B$1),"")</f>
        <v/>
      </c>
      <c r="R189" s="15" t="str">
        <f>IF(SUM('Control Sample Data'!F$3:F$98)&gt;10,IF(AND(ISNUMBER('Control Sample Data'!F188),'Control Sample Data'!F188&lt;$B$1,'Control Sample Data'!F188&gt;0),'Control Sample Data'!F188,$B$1),"")</f>
        <v/>
      </c>
      <c r="S189" s="15" t="str">
        <f>IF(SUM('Control Sample Data'!G$3:G$98)&gt;10,IF(AND(ISNUMBER('Control Sample Data'!G188),'Control Sample Data'!G188&lt;$B$1,'Control Sample Data'!G188&gt;0),'Control Sample Data'!G188,$B$1),"")</f>
        <v/>
      </c>
      <c r="T189" s="15" t="str">
        <f>IF(SUM('Control Sample Data'!H$3:H$98)&gt;10,IF(AND(ISNUMBER('Control Sample Data'!H188),'Control Sample Data'!H188&lt;$B$1,'Control Sample Data'!H188&gt;0),'Control Sample Data'!H188,$B$1),"")</f>
        <v/>
      </c>
      <c r="U189" s="15" t="str">
        <f>IF(SUM('Control Sample Data'!I$3:I$98)&gt;10,IF(AND(ISNUMBER('Control Sample Data'!I188),'Control Sample Data'!I188&lt;$B$1,'Control Sample Data'!I188&gt;0),'Control Sample Data'!I188,$B$1),"")</f>
        <v/>
      </c>
      <c r="V189" s="15" t="str">
        <f>IF(SUM('Control Sample Data'!J$3:J$98)&gt;10,IF(AND(ISNUMBER('Control Sample Data'!J188),'Control Sample Data'!J188&lt;$B$1,'Control Sample Data'!J188&gt;0),'Control Sample Data'!J188,$B$1),"")</f>
        <v/>
      </c>
      <c r="W189" s="15" t="str">
        <f>IF(SUM('Control Sample Data'!K$3:K$98)&gt;10,IF(AND(ISNUMBER('Control Sample Data'!K188),'Control Sample Data'!K188&lt;$B$1,'Control Sample Data'!K188&gt;0),'Control Sample Data'!K188,$B$1),"")</f>
        <v/>
      </c>
      <c r="X189" s="15" t="str">
        <f>IF(SUM('Control Sample Data'!L$3:L$98)&gt;10,IF(AND(ISNUMBER('Control Sample Data'!L188),'Control Sample Data'!L188&lt;$B$1,'Control Sample Data'!L188&gt;0),'Control Sample Data'!L188,$B$1),"")</f>
        <v/>
      </c>
      <c r="Y189" s="15" t="str">
        <f>IF(SUM('Control Sample Data'!M$3:M$98)&gt;10,IF(AND(ISNUMBER('Control Sample Data'!M188),'Control Sample Data'!M188&lt;$B$1,'Control Sample Data'!M188&gt;0),'Control Sample Data'!M188,$B$1),"")</f>
        <v/>
      </c>
      <c r="AT189" s="34" t="str">
        <f t="shared" si="160"/>
        <v/>
      </c>
      <c r="AU189" s="34" t="str">
        <f t="shared" si="161"/>
        <v/>
      </c>
      <c r="AV189" s="34" t="str">
        <f t="shared" si="162"/>
        <v/>
      </c>
      <c r="AW189" s="34" t="str">
        <f t="shared" si="163"/>
        <v/>
      </c>
      <c r="AX189" s="34" t="str">
        <f t="shared" si="164"/>
        <v/>
      </c>
      <c r="AY189" s="34" t="str">
        <f t="shared" si="165"/>
        <v/>
      </c>
      <c r="AZ189" s="34" t="str">
        <f t="shared" si="166"/>
        <v/>
      </c>
      <c r="BA189" s="34" t="str">
        <f t="shared" si="167"/>
        <v/>
      </c>
      <c r="BB189" s="34" t="str">
        <f t="shared" si="168"/>
        <v/>
      </c>
      <c r="BC189" s="34" t="str">
        <f t="shared" si="169"/>
        <v/>
      </c>
      <c r="BD189" s="34" t="str">
        <f t="shared" si="172"/>
        <v/>
      </c>
      <c r="BE189" s="34" t="str">
        <f t="shared" si="173"/>
        <v/>
      </c>
      <c r="BF189" s="34" t="str">
        <f t="shared" si="174"/>
        <v/>
      </c>
      <c r="BG189" s="34" t="str">
        <f t="shared" si="175"/>
        <v/>
      </c>
      <c r="BH189" s="34" t="str">
        <f t="shared" si="176"/>
        <v/>
      </c>
      <c r="BI189" s="34" t="str">
        <f t="shared" si="177"/>
        <v/>
      </c>
      <c r="BJ189" s="34" t="str">
        <f t="shared" si="178"/>
        <v/>
      </c>
      <c r="BK189" s="34" t="str">
        <f t="shared" si="179"/>
        <v/>
      </c>
      <c r="BL189" s="34" t="str">
        <f t="shared" si="180"/>
        <v/>
      </c>
      <c r="BM189" s="34" t="str">
        <f t="shared" si="181"/>
        <v/>
      </c>
      <c r="BN189" s="36" t="e">
        <f t="shared" si="170"/>
        <v>#DIV/0!</v>
      </c>
      <c r="BO189" s="36" t="e">
        <f t="shared" si="171"/>
        <v>#DIV/0!</v>
      </c>
      <c r="BP189" s="37" t="str">
        <f t="shared" si="140"/>
        <v/>
      </c>
      <c r="BQ189" s="37" t="str">
        <f t="shared" si="141"/>
        <v/>
      </c>
      <c r="BR189" s="37" t="str">
        <f t="shared" si="142"/>
        <v/>
      </c>
      <c r="BS189" s="37" t="str">
        <f t="shared" si="143"/>
        <v/>
      </c>
      <c r="BT189" s="37" t="str">
        <f t="shared" si="144"/>
        <v/>
      </c>
      <c r="BU189" s="37" t="str">
        <f t="shared" si="145"/>
        <v/>
      </c>
      <c r="BV189" s="37" t="str">
        <f t="shared" si="146"/>
        <v/>
      </c>
      <c r="BW189" s="37" t="str">
        <f t="shared" si="147"/>
        <v/>
      </c>
      <c r="BX189" s="37" t="str">
        <f t="shared" si="148"/>
        <v/>
      </c>
      <c r="BY189" s="37" t="str">
        <f t="shared" si="149"/>
        <v/>
      </c>
      <c r="BZ189" s="37" t="str">
        <f t="shared" si="150"/>
        <v/>
      </c>
      <c r="CA189" s="37" t="str">
        <f t="shared" si="151"/>
        <v/>
      </c>
      <c r="CB189" s="37" t="str">
        <f t="shared" si="152"/>
        <v/>
      </c>
      <c r="CC189" s="37" t="str">
        <f t="shared" si="153"/>
        <v/>
      </c>
      <c r="CD189" s="37" t="str">
        <f t="shared" si="154"/>
        <v/>
      </c>
      <c r="CE189" s="37" t="str">
        <f t="shared" si="155"/>
        <v/>
      </c>
      <c r="CF189" s="37" t="str">
        <f t="shared" si="156"/>
        <v/>
      </c>
      <c r="CG189" s="37" t="str">
        <f t="shared" si="157"/>
        <v/>
      </c>
      <c r="CH189" s="37" t="str">
        <f t="shared" si="158"/>
        <v/>
      </c>
      <c r="CI189" s="37" t="str">
        <f t="shared" si="159"/>
        <v/>
      </c>
    </row>
    <row r="190" spans="1:87" ht="12.75">
      <c r="A190" s="16"/>
      <c r="B190" s="14" t="str">
        <f>'Gene Table'!D189</f>
        <v>NR_002744</v>
      </c>
      <c r="C190" s="14" t="s">
        <v>364</v>
      </c>
      <c r="D190" s="15" t="str">
        <f>IF(SUM('Test Sample Data'!D$3:D$98)&gt;10,IF(AND(ISNUMBER('Test Sample Data'!D189),'Test Sample Data'!D189&lt;$B$1,'Test Sample Data'!D189&gt;0),'Test Sample Data'!D189,$B$1),"")</f>
        <v/>
      </c>
      <c r="E190" s="15" t="str">
        <f>IF(SUM('Test Sample Data'!E$3:E$98)&gt;10,IF(AND(ISNUMBER('Test Sample Data'!E189),'Test Sample Data'!E189&lt;$B$1,'Test Sample Data'!E189&gt;0),'Test Sample Data'!E189,$B$1),"")</f>
        <v/>
      </c>
      <c r="F190" s="15" t="str">
        <f>IF(SUM('Test Sample Data'!F$3:F$98)&gt;10,IF(AND(ISNUMBER('Test Sample Data'!F189),'Test Sample Data'!F189&lt;$B$1,'Test Sample Data'!F189&gt;0),'Test Sample Data'!F189,$B$1),"")</f>
        <v/>
      </c>
      <c r="G190" s="15" t="str">
        <f>IF(SUM('Test Sample Data'!G$3:G$98)&gt;10,IF(AND(ISNUMBER('Test Sample Data'!G189),'Test Sample Data'!G189&lt;$B$1,'Test Sample Data'!G189&gt;0),'Test Sample Data'!G189,$B$1),"")</f>
        <v/>
      </c>
      <c r="H190" s="15" t="str">
        <f>IF(SUM('Test Sample Data'!H$3:H$98)&gt;10,IF(AND(ISNUMBER('Test Sample Data'!H189),'Test Sample Data'!H189&lt;$B$1,'Test Sample Data'!H189&gt;0),'Test Sample Data'!H189,$B$1),"")</f>
        <v/>
      </c>
      <c r="I190" s="15" t="str">
        <f>IF(SUM('Test Sample Data'!I$3:I$98)&gt;10,IF(AND(ISNUMBER('Test Sample Data'!I189),'Test Sample Data'!I189&lt;$B$1,'Test Sample Data'!I189&gt;0),'Test Sample Data'!I189,$B$1),"")</f>
        <v/>
      </c>
      <c r="J190" s="15" t="str">
        <f>IF(SUM('Test Sample Data'!J$3:J$98)&gt;10,IF(AND(ISNUMBER('Test Sample Data'!J189),'Test Sample Data'!J189&lt;$B$1,'Test Sample Data'!J189&gt;0),'Test Sample Data'!J189,$B$1),"")</f>
        <v/>
      </c>
      <c r="K190" s="15" t="str">
        <f>IF(SUM('Test Sample Data'!K$3:K$98)&gt;10,IF(AND(ISNUMBER('Test Sample Data'!K189),'Test Sample Data'!K189&lt;$B$1,'Test Sample Data'!K189&gt;0),'Test Sample Data'!K189,$B$1),"")</f>
        <v/>
      </c>
      <c r="L190" s="15" t="str">
        <f>IF(SUM('Test Sample Data'!L$3:L$98)&gt;10,IF(AND(ISNUMBER('Test Sample Data'!L189),'Test Sample Data'!L189&lt;$B$1,'Test Sample Data'!L189&gt;0),'Test Sample Data'!L189,$B$1),"")</f>
        <v/>
      </c>
      <c r="M190" s="15" t="str">
        <f>IF(SUM('Test Sample Data'!M$3:M$98)&gt;10,IF(AND(ISNUMBER('Test Sample Data'!M189),'Test Sample Data'!M189&lt;$B$1,'Test Sample Data'!M189&gt;0),'Test Sample Data'!M189,$B$1),"")</f>
        <v/>
      </c>
      <c r="N190" s="15" t="str">
        <f>'Gene Table'!D189</f>
        <v>NR_002744</v>
      </c>
      <c r="O190" s="14" t="s">
        <v>364</v>
      </c>
      <c r="P190" s="15" t="str">
        <f>IF(SUM('Control Sample Data'!D$3:D$98)&gt;10,IF(AND(ISNUMBER('Control Sample Data'!D189),'Control Sample Data'!D189&lt;$B$1,'Control Sample Data'!D189&gt;0),'Control Sample Data'!D189,$B$1),"")</f>
        <v/>
      </c>
      <c r="Q190" s="15" t="str">
        <f>IF(SUM('Control Sample Data'!E$3:E$98)&gt;10,IF(AND(ISNUMBER('Control Sample Data'!E189),'Control Sample Data'!E189&lt;$B$1,'Control Sample Data'!E189&gt;0),'Control Sample Data'!E189,$B$1),"")</f>
        <v/>
      </c>
      <c r="R190" s="15" t="str">
        <f>IF(SUM('Control Sample Data'!F$3:F$98)&gt;10,IF(AND(ISNUMBER('Control Sample Data'!F189),'Control Sample Data'!F189&lt;$B$1,'Control Sample Data'!F189&gt;0),'Control Sample Data'!F189,$B$1),"")</f>
        <v/>
      </c>
      <c r="S190" s="15" t="str">
        <f>IF(SUM('Control Sample Data'!G$3:G$98)&gt;10,IF(AND(ISNUMBER('Control Sample Data'!G189),'Control Sample Data'!G189&lt;$B$1,'Control Sample Data'!G189&gt;0),'Control Sample Data'!G189,$B$1),"")</f>
        <v/>
      </c>
      <c r="T190" s="15" t="str">
        <f>IF(SUM('Control Sample Data'!H$3:H$98)&gt;10,IF(AND(ISNUMBER('Control Sample Data'!H189),'Control Sample Data'!H189&lt;$B$1,'Control Sample Data'!H189&gt;0),'Control Sample Data'!H189,$B$1),"")</f>
        <v/>
      </c>
      <c r="U190" s="15" t="str">
        <f>IF(SUM('Control Sample Data'!I$3:I$98)&gt;10,IF(AND(ISNUMBER('Control Sample Data'!I189),'Control Sample Data'!I189&lt;$B$1,'Control Sample Data'!I189&gt;0),'Control Sample Data'!I189,$B$1),"")</f>
        <v/>
      </c>
      <c r="V190" s="15" t="str">
        <f>IF(SUM('Control Sample Data'!J$3:J$98)&gt;10,IF(AND(ISNUMBER('Control Sample Data'!J189),'Control Sample Data'!J189&lt;$B$1,'Control Sample Data'!J189&gt;0),'Control Sample Data'!J189,$B$1),"")</f>
        <v/>
      </c>
      <c r="W190" s="15" t="str">
        <f>IF(SUM('Control Sample Data'!K$3:K$98)&gt;10,IF(AND(ISNUMBER('Control Sample Data'!K189),'Control Sample Data'!K189&lt;$B$1,'Control Sample Data'!K189&gt;0),'Control Sample Data'!K189,$B$1),"")</f>
        <v/>
      </c>
      <c r="X190" s="15" t="str">
        <f>IF(SUM('Control Sample Data'!L$3:L$98)&gt;10,IF(AND(ISNUMBER('Control Sample Data'!L189),'Control Sample Data'!L189&lt;$B$1,'Control Sample Data'!L189&gt;0),'Control Sample Data'!L189,$B$1),"")</f>
        <v/>
      </c>
      <c r="Y190" s="15" t="str">
        <f>IF(SUM('Control Sample Data'!M$3:M$98)&gt;10,IF(AND(ISNUMBER('Control Sample Data'!M189),'Control Sample Data'!M189&lt;$B$1,'Control Sample Data'!M189&gt;0),'Control Sample Data'!M189,$B$1),"")</f>
        <v/>
      </c>
      <c r="AT190" s="34" t="str">
        <f t="shared" si="160"/>
        <v/>
      </c>
      <c r="AU190" s="34" t="str">
        <f t="shared" si="161"/>
        <v/>
      </c>
      <c r="AV190" s="34" t="str">
        <f t="shared" si="162"/>
        <v/>
      </c>
      <c r="AW190" s="34" t="str">
        <f t="shared" si="163"/>
        <v/>
      </c>
      <c r="AX190" s="34" t="str">
        <f t="shared" si="164"/>
        <v/>
      </c>
      <c r="AY190" s="34" t="str">
        <f t="shared" si="165"/>
        <v/>
      </c>
      <c r="AZ190" s="34" t="str">
        <f t="shared" si="166"/>
        <v/>
      </c>
      <c r="BA190" s="34" t="str">
        <f t="shared" si="167"/>
        <v/>
      </c>
      <c r="BB190" s="34" t="str">
        <f t="shared" si="168"/>
        <v/>
      </c>
      <c r="BC190" s="34" t="str">
        <f t="shared" si="169"/>
        <v/>
      </c>
      <c r="BD190" s="34" t="str">
        <f t="shared" si="172"/>
        <v/>
      </c>
      <c r="BE190" s="34" t="str">
        <f t="shared" si="173"/>
        <v/>
      </c>
      <c r="BF190" s="34" t="str">
        <f t="shared" si="174"/>
        <v/>
      </c>
      <c r="BG190" s="34" t="str">
        <f t="shared" si="175"/>
        <v/>
      </c>
      <c r="BH190" s="34" t="str">
        <f t="shared" si="176"/>
        <v/>
      </c>
      <c r="BI190" s="34" t="str">
        <f t="shared" si="177"/>
        <v/>
      </c>
      <c r="BJ190" s="34" t="str">
        <f t="shared" si="178"/>
        <v/>
      </c>
      <c r="BK190" s="34" t="str">
        <f t="shared" si="179"/>
        <v/>
      </c>
      <c r="BL190" s="34" t="str">
        <f t="shared" si="180"/>
        <v/>
      </c>
      <c r="BM190" s="34" t="str">
        <f t="shared" si="181"/>
        <v/>
      </c>
      <c r="BN190" s="36" t="e">
        <f t="shared" si="170"/>
        <v>#DIV/0!</v>
      </c>
      <c r="BO190" s="36" t="e">
        <f t="shared" si="171"/>
        <v>#DIV/0!</v>
      </c>
      <c r="BP190" s="37" t="str">
        <f t="shared" si="140"/>
        <v/>
      </c>
      <c r="BQ190" s="37" t="str">
        <f t="shared" si="141"/>
        <v/>
      </c>
      <c r="BR190" s="37" t="str">
        <f t="shared" si="142"/>
        <v/>
      </c>
      <c r="BS190" s="37" t="str">
        <f t="shared" si="143"/>
        <v/>
      </c>
      <c r="BT190" s="37" t="str">
        <f t="shared" si="144"/>
        <v/>
      </c>
      <c r="BU190" s="37" t="str">
        <f t="shared" si="145"/>
        <v/>
      </c>
      <c r="BV190" s="37" t="str">
        <f t="shared" si="146"/>
        <v/>
      </c>
      <c r="BW190" s="37" t="str">
        <f t="shared" si="147"/>
        <v/>
      </c>
      <c r="BX190" s="37" t="str">
        <f t="shared" si="148"/>
        <v/>
      </c>
      <c r="BY190" s="37" t="str">
        <f t="shared" si="149"/>
        <v/>
      </c>
      <c r="BZ190" s="37" t="str">
        <f t="shared" si="150"/>
        <v/>
      </c>
      <c r="CA190" s="37" t="str">
        <f t="shared" si="151"/>
        <v/>
      </c>
      <c r="CB190" s="37" t="str">
        <f t="shared" si="152"/>
        <v/>
      </c>
      <c r="CC190" s="37" t="str">
        <f t="shared" si="153"/>
        <v/>
      </c>
      <c r="CD190" s="37" t="str">
        <f t="shared" si="154"/>
        <v/>
      </c>
      <c r="CE190" s="37" t="str">
        <f t="shared" si="155"/>
        <v/>
      </c>
      <c r="CF190" s="37" t="str">
        <f t="shared" si="156"/>
        <v/>
      </c>
      <c r="CG190" s="37" t="str">
        <f t="shared" si="157"/>
        <v/>
      </c>
      <c r="CH190" s="37" t="str">
        <f t="shared" si="158"/>
        <v/>
      </c>
      <c r="CI190" s="37" t="str">
        <f t="shared" si="159"/>
        <v/>
      </c>
    </row>
    <row r="191" spans="1:87" ht="12.75">
      <c r="A191" s="16"/>
      <c r="B191" s="14" t="str">
        <f>'Gene Table'!D190</f>
        <v>NR_002450</v>
      </c>
      <c r="C191" s="14" t="s">
        <v>368</v>
      </c>
      <c r="D191" s="15" t="str">
        <f>IF(SUM('Test Sample Data'!D$3:D$98)&gt;10,IF(AND(ISNUMBER('Test Sample Data'!D190),'Test Sample Data'!D190&lt;$B$1,'Test Sample Data'!D190&gt;0),'Test Sample Data'!D190,$B$1),"")</f>
        <v/>
      </c>
      <c r="E191" s="15" t="str">
        <f>IF(SUM('Test Sample Data'!E$3:E$98)&gt;10,IF(AND(ISNUMBER('Test Sample Data'!E190),'Test Sample Data'!E190&lt;$B$1,'Test Sample Data'!E190&gt;0),'Test Sample Data'!E190,$B$1),"")</f>
        <v/>
      </c>
      <c r="F191" s="15" t="str">
        <f>IF(SUM('Test Sample Data'!F$3:F$98)&gt;10,IF(AND(ISNUMBER('Test Sample Data'!F190),'Test Sample Data'!F190&lt;$B$1,'Test Sample Data'!F190&gt;0),'Test Sample Data'!F190,$B$1),"")</f>
        <v/>
      </c>
      <c r="G191" s="15" t="str">
        <f>IF(SUM('Test Sample Data'!G$3:G$98)&gt;10,IF(AND(ISNUMBER('Test Sample Data'!G190),'Test Sample Data'!G190&lt;$B$1,'Test Sample Data'!G190&gt;0),'Test Sample Data'!G190,$B$1),"")</f>
        <v/>
      </c>
      <c r="H191" s="15" t="str">
        <f>IF(SUM('Test Sample Data'!H$3:H$98)&gt;10,IF(AND(ISNUMBER('Test Sample Data'!H190),'Test Sample Data'!H190&lt;$B$1,'Test Sample Data'!H190&gt;0),'Test Sample Data'!H190,$B$1),"")</f>
        <v/>
      </c>
      <c r="I191" s="15" t="str">
        <f>IF(SUM('Test Sample Data'!I$3:I$98)&gt;10,IF(AND(ISNUMBER('Test Sample Data'!I190),'Test Sample Data'!I190&lt;$B$1,'Test Sample Data'!I190&gt;0),'Test Sample Data'!I190,$B$1),"")</f>
        <v/>
      </c>
      <c r="J191" s="15" t="str">
        <f>IF(SUM('Test Sample Data'!J$3:J$98)&gt;10,IF(AND(ISNUMBER('Test Sample Data'!J190),'Test Sample Data'!J190&lt;$B$1,'Test Sample Data'!J190&gt;0),'Test Sample Data'!J190,$B$1),"")</f>
        <v/>
      </c>
      <c r="K191" s="15" t="str">
        <f>IF(SUM('Test Sample Data'!K$3:K$98)&gt;10,IF(AND(ISNUMBER('Test Sample Data'!K190),'Test Sample Data'!K190&lt;$B$1,'Test Sample Data'!K190&gt;0),'Test Sample Data'!K190,$B$1),"")</f>
        <v/>
      </c>
      <c r="L191" s="15" t="str">
        <f>IF(SUM('Test Sample Data'!L$3:L$98)&gt;10,IF(AND(ISNUMBER('Test Sample Data'!L190),'Test Sample Data'!L190&lt;$B$1,'Test Sample Data'!L190&gt;0),'Test Sample Data'!L190,$B$1),"")</f>
        <v/>
      </c>
      <c r="M191" s="15" t="str">
        <f>IF(SUM('Test Sample Data'!M$3:M$98)&gt;10,IF(AND(ISNUMBER('Test Sample Data'!M190),'Test Sample Data'!M190&lt;$B$1,'Test Sample Data'!M190&gt;0),'Test Sample Data'!M190,$B$1),"")</f>
        <v/>
      </c>
      <c r="N191" s="15" t="str">
        <f>'Gene Table'!D190</f>
        <v>NR_002450</v>
      </c>
      <c r="O191" s="14" t="s">
        <v>368</v>
      </c>
      <c r="P191" s="15" t="str">
        <f>IF(SUM('Control Sample Data'!D$3:D$98)&gt;10,IF(AND(ISNUMBER('Control Sample Data'!D190),'Control Sample Data'!D190&lt;$B$1,'Control Sample Data'!D190&gt;0),'Control Sample Data'!D190,$B$1),"")</f>
        <v/>
      </c>
      <c r="Q191" s="15" t="str">
        <f>IF(SUM('Control Sample Data'!E$3:E$98)&gt;10,IF(AND(ISNUMBER('Control Sample Data'!E190),'Control Sample Data'!E190&lt;$B$1,'Control Sample Data'!E190&gt;0),'Control Sample Data'!E190,$B$1),"")</f>
        <v/>
      </c>
      <c r="R191" s="15" t="str">
        <f>IF(SUM('Control Sample Data'!F$3:F$98)&gt;10,IF(AND(ISNUMBER('Control Sample Data'!F190),'Control Sample Data'!F190&lt;$B$1,'Control Sample Data'!F190&gt;0),'Control Sample Data'!F190,$B$1),"")</f>
        <v/>
      </c>
      <c r="S191" s="15" t="str">
        <f>IF(SUM('Control Sample Data'!G$3:G$98)&gt;10,IF(AND(ISNUMBER('Control Sample Data'!G190),'Control Sample Data'!G190&lt;$B$1,'Control Sample Data'!G190&gt;0),'Control Sample Data'!G190,$B$1),"")</f>
        <v/>
      </c>
      <c r="T191" s="15" t="str">
        <f>IF(SUM('Control Sample Data'!H$3:H$98)&gt;10,IF(AND(ISNUMBER('Control Sample Data'!H190),'Control Sample Data'!H190&lt;$B$1,'Control Sample Data'!H190&gt;0),'Control Sample Data'!H190,$B$1),"")</f>
        <v/>
      </c>
      <c r="U191" s="15" t="str">
        <f>IF(SUM('Control Sample Data'!I$3:I$98)&gt;10,IF(AND(ISNUMBER('Control Sample Data'!I190),'Control Sample Data'!I190&lt;$B$1,'Control Sample Data'!I190&gt;0),'Control Sample Data'!I190,$B$1),"")</f>
        <v/>
      </c>
      <c r="V191" s="15" t="str">
        <f>IF(SUM('Control Sample Data'!J$3:J$98)&gt;10,IF(AND(ISNUMBER('Control Sample Data'!J190),'Control Sample Data'!J190&lt;$B$1,'Control Sample Data'!J190&gt;0),'Control Sample Data'!J190,$B$1),"")</f>
        <v/>
      </c>
      <c r="W191" s="15" t="str">
        <f>IF(SUM('Control Sample Data'!K$3:K$98)&gt;10,IF(AND(ISNUMBER('Control Sample Data'!K190),'Control Sample Data'!K190&lt;$B$1,'Control Sample Data'!K190&gt;0),'Control Sample Data'!K190,$B$1),"")</f>
        <v/>
      </c>
      <c r="X191" s="15" t="str">
        <f>IF(SUM('Control Sample Data'!L$3:L$98)&gt;10,IF(AND(ISNUMBER('Control Sample Data'!L190),'Control Sample Data'!L190&lt;$B$1,'Control Sample Data'!L190&gt;0),'Control Sample Data'!L190,$B$1),"")</f>
        <v/>
      </c>
      <c r="Y191" s="15" t="str">
        <f>IF(SUM('Control Sample Data'!M$3:M$98)&gt;10,IF(AND(ISNUMBER('Control Sample Data'!M190),'Control Sample Data'!M190&lt;$B$1,'Control Sample Data'!M190&gt;0),'Control Sample Data'!M190,$B$1),"")</f>
        <v/>
      </c>
      <c r="AT191" s="34" t="str">
        <f t="shared" si="160"/>
        <v/>
      </c>
      <c r="AU191" s="34" t="str">
        <f t="shared" si="161"/>
        <v/>
      </c>
      <c r="AV191" s="34" t="str">
        <f t="shared" si="162"/>
        <v/>
      </c>
      <c r="AW191" s="34" t="str">
        <f t="shared" si="163"/>
        <v/>
      </c>
      <c r="AX191" s="34" t="str">
        <f t="shared" si="164"/>
        <v/>
      </c>
      <c r="AY191" s="34" t="str">
        <f t="shared" si="165"/>
        <v/>
      </c>
      <c r="AZ191" s="34" t="str">
        <f t="shared" si="166"/>
        <v/>
      </c>
      <c r="BA191" s="34" t="str">
        <f t="shared" si="167"/>
        <v/>
      </c>
      <c r="BB191" s="34" t="str">
        <f t="shared" si="168"/>
        <v/>
      </c>
      <c r="BC191" s="34" t="str">
        <f t="shared" si="169"/>
        <v/>
      </c>
      <c r="BD191" s="34" t="str">
        <f t="shared" si="172"/>
        <v/>
      </c>
      <c r="BE191" s="34" t="str">
        <f t="shared" si="173"/>
        <v/>
      </c>
      <c r="BF191" s="34" t="str">
        <f t="shared" si="174"/>
        <v/>
      </c>
      <c r="BG191" s="34" t="str">
        <f t="shared" si="175"/>
        <v/>
      </c>
      <c r="BH191" s="34" t="str">
        <f t="shared" si="176"/>
        <v/>
      </c>
      <c r="BI191" s="34" t="str">
        <f t="shared" si="177"/>
        <v/>
      </c>
      <c r="BJ191" s="34" t="str">
        <f t="shared" si="178"/>
        <v/>
      </c>
      <c r="BK191" s="34" t="str">
        <f t="shared" si="179"/>
        <v/>
      </c>
      <c r="BL191" s="34" t="str">
        <f t="shared" si="180"/>
        <v/>
      </c>
      <c r="BM191" s="34" t="str">
        <f t="shared" si="181"/>
        <v/>
      </c>
      <c r="BN191" s="36" t="e">
        <f t="shared" si="170"/>
        <v>#DIV/0!</v>
      </c>
      <c r="BO191" s="36" t="e">
        <f t="shared" si="171"/>
        <v>#DIV/0!</v>
      </c>
      <c r="BP191" s="37" t="str">
        <f t="shared" si="140"/>
        <v/>
      </c>
      <c r="BQ191" s="37" t="str">
        <f t="shared" si="141"/>
        <v/>
      </c>
      <c r="BR191" s="37" t="str">
        <f t="shared" si="142"/>
        <v/>
      </c>
      <c r="BS191" s="37" t="str">
        <f t="shared" si="143"/>
        <v/>
      </c>
      <c r="BT191" s="37" t="str">
        <f t="shared" si="144"/>
        <v/>
      </c>
      <c r="BU191" s="37" t="str">
        <f t="shared" si="145"/>
        <v/>
      </c>
      <c r="BV191" s="37" t="str">
        <f t="shared" si="146"/>
        <v/>
      </c>
      <c r="BW191" s="37" t="str">
        <f t="shared" si="147"/>
        <v/>
      </c>
      <c r="BX191" s="37" t="str">
        <f t="shared" si="148"/>
        <v/>
      </c>
      <c r="BY191" s="37" t="str">
        <f t="shared" si="149"/>
        <v/>
      </c>
      <c r="BZ191" s="37" t="str">
        <f t="shared" si="150"/>
        <v/>
      </c>
      <c r="CA191" s="37" t="str">
        <f t="shared" si="151"/>
        <v/>
      </c>
      <c r="CB191" s="37" t="str">
        <f t="shared" si="152"/>
        <v/>
      </c>
      <c r="CC191" s="37" t="str">
        <f t="shared" si="153"/>
        <v/>
      </c>
      <c r="CD191" s="37" t="str">
        <f t="shared" si="154"/>
        <v/>
      </c>
      <c r="CE191" s="37" t="str">
        <f t="shared" si="155"/>
        <v/>
      </c>
      <c r="CF191" s="37" t="str">
        <f t="shared" si="156"/>
        <v/>
      </c>
      <c r="CG191" s="37" t="str">
        <f t="shared" si="157"/>
        <v/>
      </c>
      <c r="CH191" s="37" t="str">
        <f t="shared" si="158"/>
        <v/>
      </c>
      <c r="CI191" s="37" t="str">
        <f t="shared" si="159"/>
        <v/>
      </c>
    </row>
    <row r="192" spans="1:87" ht="12.75">
      <c r="A192" s="16"/>
      <c r="B192" s="14" t="str">
        <f>'Gene Table'!D191</f>
        <v>RT</v>
      </c>
      <c r="C192" s="14" t="s">
        <v>372</v>
      </c>
      <c r="D192" s="15" t="str">
        <f>IF(SUM('Test Sample Data'!D$3:D$98)&gt;10,IF(AND(ISNUMBER('Test Sample Data'!D191),'Test Sample Data'!D191&lt;$B$1,'Test Sample Data'!D191&gt;0),'Test Sample Data'!D191,$B$1),"")</f>
        <v/>
      </c>
      <c r="E192" s="15" t="str">
        <f>IF(SUM('Test Sample Data'!E$3:E$98)&gt;10,IF(AND(ISNUMBER('Test Sample Data'!E191),'Test Sample Data'!E191&lt;$B$1,'Test Sample Data'!E191&gt;0),'Test Sample Data'!E191,$B$1),"")</f>
        <v/>
      </c>
      <c r="F192" s="15" t="str">
        <f>IF(SUM('Test Sample Data'!F$3:F$98)&gt;10,IF(AND(ISNUMBER('Test Sample Data'!F191),'Test Sample Data'!F191&lt;$B$1,'Test Sample Data'!F191&gt;0),'Test Sample Data'!F191,$B$1),"")</f>
        <v/>
      </c>
      <c r="G192" s="15" t="str">
        <f>IF(SUM('Test Sample Data'!G$3:G$98)&gt;10,IF(AND(ISNUMBER('Test Sample Data'!G191),'Test Sample Data'!G191&lt;$B$1,'Test Sample Data'!G191&gt;0),'Test Sample Data'!G191,$B$1),"")</f>
        <v/>
      </c>
      <c r="H192" s="15" t="str">
        <f>IF(SUM('Test Sample Data'!H$3:H$98)&gt;10,IF(AND(ISNUMBER('Test Sample Data'!H191),'Test Sample Data'!H191&lt;$B$1,'Test Sample Data'!H191&gt;0),'Test Sample Data'!H191,$B$1),"")</f>
        <v/>
      </c>
      <c r="I192" s="15" t="str">
        <f>IF(SUM('Test Sample Data'!I$3:I$98)&gt;10,IF(AND(ISNUMBER('Test Sample Data'!I191),'Test Sample Data'!I191&lt;$B$1,'Test Sample Data'!I191&gt;0),'Test Sample Data'!I191,$B$1),"")</f>
        <v/>
      </c>
      <c r="J192" s="15" t="str">
        <f>IF(SUM('Test Sample Data'!J$3:J$98)&gt;10,IF(AND(ISNUMBER('Test Sample Data'!J191),'Test Sample Data'!J191&lt;$B$1,'Test Sample Data'!J191&gt;0),'Test Sample Data'!J191,$B$1),"")</f>
        <v/>
      </c>
      <c r="K192" s="15" t="str">
        <f>IF(SUM('Test Sample Data'!K$3:K$98)&gt;10,IF(AND(ISNUMBER('Test Sample Data'!K191),'Test Sample Data'!K191&lt;$B$1,'Test Sample Data'!K191&gt;0),'Test Sample Data'!K191,$B$1),"")</f>
        <v/>
      </c>
      <c r="L192" s="15" t="str">
        <f>IF(SUM('Test Sample Data'!L$3:L$98)&gt;10,IF(AND(ISNUMBER('Test Sample Data'!L191),'Test Sample Data'!L191&lt;$B$1,'Test Sample Data'!L191&gt;0),'Test Sample Data'!L191,$B$1),"")</f>
        <v/>
      </c>
      <c r="M192" s="15" t="str">
        <f>IF(SUM('Test Sample Data'!M$3:M$98)&gt;10,IF(AND(ISNUMBER('Test Sample Data'!M191),'Test Sample Data'!M191&lt;$B$1,'Test Sample Data'!M191&gt;0),'Test Sample Data'!M191,$B$1),"")</f>
        <v/>
      </c>
      <c r="N192" s="15" t="str">
        <f>'Gene Table'!D191</f>
        <v>RT</v>
      </c>
      <c r="O192" s="14" t="s">
        <v>372</v>
      </c>
      <c r="P192" s="15" t="str">
        <f>IF(SUM('Control Sample Data'!D$3:D$98)&gt;10,IF(AND(ISNUMBER('Control Sample Data'!D191),'Control Sample Data'!D191&lt;$B$1,'Control Sample Data'!D191&gt;0),'Control Sample Data'!D191,$B$1),"")</f>
        <v/>
      </c>
      <c r="Q192" s="15" t="str">
        <f>IF(SUM('Control Sample Data'!E$3:E$98)&gt;10,IF(AND(ISNUMBER('Control Sample Data'!E191),'Control Sample Data'!E191&lt;$B$1,'Control Sample Data'!E191&gt;0),'Control Sample Data'!E191,$B$1),"")</f>
        <v/>
      </c>
      <c r="R192" s="15" t="str">
        <f>IF(SUM('Control Sample Data'!F$3:F$98)&gt;10,IF(AND(ISNUMBER('Control Sample Data'!F191),'Control Sample Data'!F191&lt;$B$1,'Control Sample Data'!F191&gt;0),'Control Sample Data'!F191,$B$1),"")</f>
        <v/>
      </c>
      <c r="S192" s="15" t="str">
        <f>IF(SUM('Control Sample Data'!G$3:G$98)&gt;10,IF(AND(ISNUMBER('Control Sample Data'!G191),'Control Sample Data'!G191&lt;$B$1,'Control Sample Data'!G191&gt;0),'Control Sample Data'!G191,$B$1),"")</f>
        <v/>
      </c>
      <c r="T192" s="15" t="str">
        <f>IF(SUM('Control Sample Data'!H$3:H$98)&gt;10,IF(AND(ISNUMBER('Control Sample Data'!H191),'Control Sample Data'!H191&lt;$B$1,'Control Sample Data'!H191&gt;0),'Control Sample Data'!H191,$B$1),"")</f>
        <v/>
      </c>
      <c r="U192" s="15" t="str">
        <f>IF(SUM('Control Sample Data'!I$3:I$98)&gt;10,IF(AND(ISNUMBER('Control Sample Data'!I191),'Control Sample Data'!I191&lt;$B$1,'Control Sample Data'!I191&gt;0),'Control Sample Data'!I191,$B$1),"")</f>
        <v/>
      </c>
      <c r="V192" s="15" t="str">
        <f>IF(SUM('Control Sample Data'!J$3:J$98)&gt;10,IF(AND(ISNUMBER('Control Sample Data'!J191),'Control Sample Data'!J191&lt;$B$1,'Control Sample Data'!J191&gt;0),'Control Sample Data'!J191,$B$1),"")</f>
        <v/>
      </c>
      <c r="W192" s="15" t="str">
        <f>IF(SUM('Control Sample Data'!K$3:K$98)&gt;10,IF(AND(ISNUMBER('Control Sample Data'!K191),'Control Sample Data'!K191&lt;$B$1,'Control Sample Data'!K191&gt;0),'Control Sample Data'!K191,$B$1),"")</f>
        <v/>
      </c>
      <c r="X192" s="15" t="str">
        <f>IF(SUM('Control Sample Data'!L$3:L$98)&gt;10,IF(AND(ISNUMBER('Control Sample Data'!L191),'Control Sample Data'!L191&lt;$B$1,'Control Sample Data'!L191&gt;0),'Control Sample Data'!L191,$B$1),"")</f>
        <v/>
      </c>
      <c r="Y192" s="15" t="str">
        <f>IF(SUM('Control Sample Data'!M$3:M$98)&gt;10,IF(AND(ISNUMBER('Control Sample Data'!M191),'Control Sample Data'!M191&lt;$B$1,'Control Sample Data'!M191&gt;0),'Control Sample Data'!M191,$B$1),"")</f>
        <v/>
      </c>
      <c r="AT192" s="34" t="str">
        <f t="shared" si="160"/>
        <v/>
      </c>
      <c r="AU192" s="34" t="str">
        <f t="shared" si="161"/>
        <v/>
      </c>
      <c r="AV192" s="34" t="str">
        <f t="shared" si="162"/>
        <v/>
      </c>
      <c r="AW192" s="34" t="str">
        <f t="shared" si="163"/>
        <v/>
      </c>
      <c r="AX192" s="34" t="str">
        <f t="shared" si="164"/>
        <v/>
      </c>
      <c r="AY192" s="34" t="str">
        <f t="shared" si="165"/>
        <v/>
      </c>
      <c r="AZ192" s="34" t="str">
        <f t="shared" si="166"/>
        <v/>
      </c>
      <c r="BA192" s="34" t="str">
        <f t="shared" si="167"/>
        <v/>
      </c>
      <c r="BB192" s="34" t="str">
        <f t="shared" si="168"/>
        <v/>
      </c>
      <c r="BC192" s="34" t="str">
        <f t="shared" si="169"/>
        <v/>
      </c>
      <c r="BD192" s="34" t="str">
        <f t="shared" si="172"/>
        <v/>
      </c>
      <c r="BE192" s="34" t="str">
        <f t="shared" si="173"/>
        <v/>
      </c>
      <c r="BF192" s="34" t="str">
        <f t="shared" si="174"/>
        <v/>
      </c>
      <c r="BG192" s="34" t="str">
        <f t="shared" si="175"/>
        <v/>
      </c>
      <c r="BH192" s="34" t="str">
        <f t="shared" si="176"/>
        <v/>
      </c>
      <c r="BI192" s="34" t="str">
        <f t="shared" si="177"/>
        <v/>
      </c>
      <c r="BJ192" s="34" t="str">
        <f t="shared" si="178"/>
        <v/>
      </c>
      <c r="BK192" s="34" t="str">
        <f t="shared" si="179"/>
        <v/>
      </c>
      <c r="BL192" s="34" t="str">
        <f t="shared" si="180"/>
        <v/>
      </c>
      <c r="BM192" s="34" t="str">
        <f t="shared" si="181"/>
        <v/>
      </c>
      <c r="BN192" s="36" t="e">
        <f t="shared" si="170"/>
        <v>#DIV/0!</v>
      </c>
      <c r="BO192" s="36" t="e">
        <f t="shared" si="171"/>
        <v>#DIV/0!</v>
      </c>
      <c r="BP192" s="37" t="str">
        <f t="shared" si="140"/>
        <v/>
      </c>
      <c r="BQ192" s="37" t="str">
        <f t="shared" si="141"/>
        <v/>
      </c>
      <c r="BR192" s="37" t="str">
        <f t="shared" si="142"/>
        <v/>
      </c>
      <c r="BS192" s="37" t="str">
        <f t="shared" si="143"/>
        <v/>
      </c>
      <c r="BT192" s="37" t="str">
        <f t="shared" si="144"/>
        <v/>
      </c>
      <c r="BU192" s="37" t="str">
        <f t="shared" si="145"/>
        <v/>
      </c>
      <c r="BV192" s="37" t="str">
        <f t="shared" si="146"/>
        <v/>
      </c>
      <c r="BW192" s="37" t="str">
        <f t="shared" si="147"/>
        <v/>
      </c>
      <c r="BX192" s="37" t="str">
        <f t="shared" si="148"/>
        <v/>
      </c>
      <c r="BY192" s="37" t="str">
        <f t="shared" si="149"/>
        <v/>
      </c>
      <c r="BZ192" s="37" t="str">
        <f t="shared" si="150"/>
        <v/>
      </c>
      <c r="CA192" s="37" t="str">
        <f t="shared" si="151"/>
        <v/>
      </c>
      <c r="CB192" s="37" t="str">
        <f t="shared" si="152"/>
        <v/>
      </c>
      <c r="CC192" s="37" t="str">
        <f t="shared" si="153"/>
        <v/>
      </c>
      <c r="CD192" s="37" t="str">
        <f t="shared" si="154"/>
        <v/>
      </c>
      <c r="CE192" s="37" t="str">
        <f t="shared" si="155"/>
        <v/>
      </c>
      <c r="CF192" s="37" t="str">
        <f t="shared" si="156"/>
        <v/>
      </c>
      <c r="CG192" s="37" t="str">
        <f t="shared" si="157"/>
        <v/>
      </c>
      <c r="CH192" s="37" t="str">
        <f t="shared" si="158"/>
        <v/>
      </c>
      <c r="CI192" s="37" t="str">
        <f t="shared" si="159"/>
        <v/>
      </c>
    </row>
    <row r="193" spans="1:87" ht="12.75">
      <c r="A193" s="16"/>
      <c r="B193" s="14" t="str">
        <f>'Gene Table'!D192</f>
        <v>RT</v>
      </c>
      <c r="C193" s="14" t="s">
        <v>374</v>
      </c>
      <c r="D193" s="15" t="str">
        <f>IF(SUM('Test Sample Data'!D$3:D$98)&gt;10,IF(AND(ISNUMBER('Test Sample Data'!D192),'Test Sample Data'!D192&lt;$B$1,'Test Sample Data'!D192&gt;0),'Test Sample Data'!D192,$B$1),"")</f>
        <v/>
      </c>
      <c r="E193" s="15" t="str">
        <f>IF(SUM('Test Sample Data'!E$3:E$98)&gt;10,IF(AND(ISNUMBER('Test Sample Data'!E192),'Test Sample Data'!E192&lt;$B$1,'Test Sample Data'!E192&gt;0),'Test Sample Data'!E192,$B$1),"")</f>
        <v/>
      </c>
      <c r="F193" s="15" t="str">
        <f>IF(SUM('Test Sample Data'!F$3:F$98)&gt;10,IF(AND(ISNUMBER('Test Sample Data'!F192),'Test Sample Data'!F192&lt;$B$1,'Test Sample Data'!F192&gt;0),'Test Sample Data'!F192,$B$1),"")</f>
        <v/>
      </c>
      <c r="G193" s="15" t="str">
        <f>IF(SUM('Test Sample Data'!G$3:G$98)&gt;10,IF(AND(ISNUMBER('Test Sample Data'!G192),'Test Sample Data'!G192&lt;$B$1,'Test Sample Data'!G192&gt;0),'Test Sample Data'!G192,$B$1),"")</f>
        <v/>
      </c>
      <c r="H193" s="15" t="str">
        <f>IF(SUM('Test Sample Data'!H$3:H$98)&gt;10,IF(AND(ISNUMBER('Test Sample Data'!H192),'Test Sample Data'!H192&lt;$B$1,'Test Sample Data'!H192&gt;0),'Test Sample Data'!H192,$B$1),"")</f>
        <v/>
      </c>
      <c r="I193" s="15" t="str">
        <f>IF(SUM('Test Sample Data'!I$3:I$98)&gt;10,IF(AND(ISNUMBER('Test Sample Data'!I192),'Test Sample Data'!I192&lt;$B$1,'Test Sample Data'!I192&gt;0),'Test Sample Data'!I192,$B$1),"")</f>
        <v/>
      </c>
      <c r="J193" s="15" t="str">
        <f>IF(SUM('Test Sample Data'!J$3:J$98)&gt;10,IF(AND(ISNUMBER('Test Sample Data'!J192),'Test Sample Data'!J192&lt;$B$1,'Test Sample Data'!J192&gt;0),'Test Sample Data'!J192,$B$1),"")</f>
        <v/>
      </c>
      <c r="K193" s="15" t="str">
        <f>IF(SUM('Test Sample Data'!K$3:K$98)&gt;10,IF(AND(ISNUMBER('Test Sample Data'!K192),'Test Sample Data'!K192&lt;$B$1,'Test Sample Data'!K192&gt;0),'Test Sample Data'!K192,$B$1),"")</f>
        <v/>
      </c>
      <c r="L193" s="15" t="str">
        <f>IF(SUM('Test Sample Data'!L$3:L$98)&gt;10,IF(AND(ISNUMBER('Test Sample Data'!L192),'Test Sample Data'!L192&lt;$B$1,'Test Sample Data'!L192&gt;0),'Test Sample Data'!L192,$B$1),"")</f>
        <v/>
      </c>
      <c r="M193" s="15" t="str">
        <f>IF(SUM('Test Sample Data'!M$3:M$98)&gt;10,IF(AND(ISNUMBER('Test Sample Data'!M192),'Test Sample Data'!M192&lt;$B$1,'Test Sample Data'!M192&gt;0),'Test Sample Data'!M192,$B$1),"")</f>
        <v/>
      </c>
      <c r="N193" s="15" t="str">
        <f>'Gene Table'!D192</f>
        <v>RT</v>
      </c>
      <c r="O193" s="14" t="s">
        <v>374</v>
      </c>
      <c r="P193" s="15" t="str">
        <f>IF(SUM('Control Sample Data'!D$3:D$98)&gt;10,IF(AND(ISNUMBER('Control Sample Data'!D192),'Control Sample Data'!D192&lt;$B$1,'Control Sample Data'!D192&gt;0),'Control Sample Data'!D192,$B$1),"")</f>
        <v/>
      </c>
      <c r="Q193" s="15" t="str">
        <f>IF(SUM('Control Sample Data'!E$3:E$98)&gt;10,IF(AND(ISNUMBER('Control Sample Data'!E192),'Control Sample Data'!E192&lt;$B$1,'Control Sample Data'!E192&gt;0),'Control Sample Data'!E192,$B$1),"")</f>
        <v/>
      </c>
      <c r="R193" s="15" t="str">
        <f>IF(SUM('Control Sample Data'!F$3:F$98)&gt;10,IF(AND(ISNUMBER('Control Sample Data'!F192),'Control Sample Data'!F192&lt;$B$1,'Control Sample Data'!F192&gt;0),'Control Sample Data'!F192,$B$1),"")</f>
        <v/>
      </c>
      <c r="S193" s="15" t="str">
        <f>IF(SUM('Control Sample Data'!G$3:G$98)&gt;10,IF(AND(ISNUMBER('Control Sample Data'!G192),'Control Sample Data'!G192&lt;$B$1,'Control Sample Data'!G192&gt;0),'Control Sample Data'!G192,$B$1),"")</f>
        <v/>
      </c>
      <c r="T193" s="15" t="str">
        <f>IF(SUM('Control Sample Data'!H$3:H$98)&gt;10,IF(AND(ISNUMBER('Control Sample Data'!H192),'Control Sample Data'!H192&lt;$B$1,'Control Sample Data'!H192&gt;0),'Control Sample Data'!H192,$B$1),"")</f>
        <v/>
      </c>
      <c r="U193" s="15" t="str">
        <f>IF(SUM('Control Sample Data'!I$3:I$98)&gt;10,IF(AND(ISNUMBER('Control Sample Data'!I192),'Control Sample Data'!I192&lt;$B$1,'Control Sample Data'!I192&gt;0),'Control Sample Data'!I192,$B$1),"")</f>
        <v/>
      </c>
      <c r="V193" s="15" t="str">
        <f>IF(SUM('Control Sample Data'!J$3:J$98)&gt;10,IF(AND(ISNUMBER('Control Sample Data'!J192),'Control Sample Data'!J192&lt;$B$1,'Control Sample Data'!J192&gt;0),'Control Sample Data'!J192,$B$1),"")</f>
        <v/>
      </c>
      <c r="W193" s="15" t="str">
        <f>IF(SUM('Control Sample Data'!K$3:K$98)&gt;10,IF(AND(ISNUMBER('Control Sample Data'!K192),'Control Sample Data'!K192&lt;$B$1,'Control Sample Data'!K192&gt;0),'Control Sample Data'!K192,$B$1),"")</f>
        <v/>
      </c>
      <c r="X193" s="15" t="str">
        <f>IF(SUM('Control Sample Data'!L$3:L$98)&gt;10,IF(AND(ISNUMBER('Control Sample Data'!L192),'Control Sample Data'!L192&lt;$B$1,'Control Sample Data'!L192&gt;0),'Control Sample Data'!L192,$B$1),"")</f>
        <v/>
      </c>
      <c r="Y193" s="15" t="str">
        <f>IF(SUM('Control Sample Data'!M$3:M$98)&gt;10,IF(AND(ISNUMBER('Control Sample Data'!M192),'Control Sample Data'!M192&lt;$B$1,'Control Sample Data'!M192&gt;0),'Control Sample Data'!M192,$B$1),"")</f>
        <v/>
      </c>
      <c r="AT193" s="34" t="str">
        <f t="shared" si="160"/>
        <v/>
      </c>
      <c r="AU193" s="34" t="str">
        <f t="shared" si="161"/>
        <v/>
      </c>
      <c r="AV193" s="34" t="str">
        <f t="shared" si="162"/>
        <v/>
      </c>
      <c r="AW193" s="34" t="str">
        <f t="shared" si="163"/>
        <v/>
      </c>
      <c r="AX193" s="34" t="str">
        <f t="shared" si="164"/>
        <v/>
      </c>
      <c r="AY193" s="34" t="str">
        <f t="shared" si="165"/>
        <v/>
      </c>
      <c r="AZ193" s="34" t="str">
        <f t="shared" si="166"/>
        <v/>
      </c>
      <c r="BA193" s="34" t="str">
        <f t="shared" si="167"/>
        <v/>
      </c>
      <c r="BB193" s="34" t="str">
        <f t="shared" si="168"/>
        <v/>
      </c>
      <c r="BC193" s="34" t="str">
        <f t="shared" si="169"/>
        <v/>
      </c>
      <c r="BD193" s="34" t="str">
        <f t="shared" si="172"/>
        <v/>
      </c>
      <c r="BE193" s="34" t="str">
        <f t="shared" si="173"/>
        <v/>
      </c>
      <c r="BF193" s="34" t="str">
        <f t="shared" si="174"/>
        <v/>
      </c>
      <c r="BG193" s="34" t="str">
        <f t="shared" si="175"/>
        <v/>
      </c>
      <c r="BH193" s="34" t="str">
        <f t="shared" si="176"/>
        <v/>
      </c>
      <c r="BI193" s="34" t="str">
        <f t="shared" si="177"/>
        <v/>
      </c>
      <c r="BJ193" s="34" t="str">
        <f t="shared" si="178"/>
        <v/>
      </c>
      <c r="BK193" s="34" t="str">
        <f t="shared" si="179"/>
        <v/>
      </c>
      <c r="BL193" s="34" t="str">
        <f t="shared" si="180"/>
        <v/>
      </c>
      <c r="BM193" s="34" t="str">
        <f t="shared" si="181"/>
        <v/>
      </c>
      <c r="BN193" s="36" t="e">
        <f t="shared" si="170"/>
        <v>#DIV/0!</v>
      </c>
      <c r="BO193" s="36" t="e">
        <f t="shared" si="171"/>
        <v>#DIV/0!</v>
      </c>
      <c r="BP193" s="37" t="str">
        <f t="shared" si="140"/>
        <v/>
      </c>
      <c r="BQ193" s="37" t="str">
        <f t="shared" si="141"/>
        <v/>
      </c>
      <c r="BR193" s="37" t="str">
        <f t="shared" si="142"/>
        <v/>
      </c>
      <c r="BS193" s="37" t="str">
        <f t="shared" si="143"/>
        <v/>
      </c>
      <c r="BT193" s="37" t="str">
        <f t="shared" si="144"/>
        <v/>
      </c>
      <c r="BU193" s="37" t="str">
        <f t="shared" si="145"/>
        <v/>
      </c>
      <c r="BV193" s="37" t="str">
        <f t="shared" si="146"/>
        <v/>
      </c>
      <c r="BW193" s="37" t="str">
        <f t="shared" si="147"/>
        <v/>
      </c>
      <c r="BX193" s="37" t="str">
        <f t="shared" si="148"/>
        <v/>
      </c>
      <c r="BY193" s="37" t="str">
        <f t="shared" si="149"/>
        <v/>
      </c>
      <c r="BZ193" s="37" t="str">
        <f t="shared" si="150"/>
        <v/>
      </c>
      <c r="CA193" s="37" t="str">
        <f t="shared" si="151"/>
        <v/>
      </c>
      <c r="CB193" s="37" t="str">
        <f t="shared" si="152"/>
        <v/>
      </c>
      <c r="CC193" s="37" t="str">
        <f t="shared" si="153"/>
        <v/>
      </c>
      <c r="CD193" s="37" t="str">
        <f t="shared" si="154"/>
        <v/>
      </c>
      <c r="CE193" s="37" t="str">
        <f t="shared" si="155"/>
        <v/>
      </c>
      <c r="CF193" s="37" t="str">
        <f t="shared" si="156"/>
        <v/>
      </c>
      <c r="CG193" s="37" t="str">
        <f t="shared" si="157"/>
        <v/>
      </c>
      <c r="CH193" s="37" t="str">
        <f t="shared" si="158"/>
        <v/>
      </c>
      <c r="CI193" s="37" t="str">
        <f t="shared" si="159"/>
        <v/>
      </c>
    </row>
    <row r="194" spans="1:87" ht="12.75">
      <c r="A194" s="16"/>
      <c r="B194" s="14" t="str">
        <f>'Gene Table'!D193</f>
        <v>PCR</v>
      </c>
      <c r="C194" s="14" t="s">
        <v>375</v>
      </c>
      <c r="D194" s="15" t="str">
        <f>IF(SUM('Test Sample Data'!D$3:D$98)&gt;10,IF(AND(ISNUMBER('Test Sample Data'!D193),'Test Sample Data'!D193&lt;$B$1,'Test Sample Data'!D193&gt;0),'Test Sample Data'!D193,$B$1),"")</f>
        <v/>
      </c>
      <c r="E194" s="15" t="str">
        <f>IF(SUM('Test Sample Data'!E$3:E$98)&gt;10,IF(AND(ISNUMBER('Test Sample Data'!E193),'Test Sample Data'!E193&lt;$B$1,'Test Sample Data'!E193&gt;0),'Test Sample Data'!E193,$B$1),"")</f>
        <v/>
      </c>
      <c r="F194" s="15" t="str">
        <f>IF(SUM('Test Sample Data'!F$3:F$98)&gt;10,IF(AND(ISNUMBER('Test Sample Data'!F193),'Test Sample Data'!F193&lt;$B$1,'Test Sample Data'!F193&gt;0),'Test Sample Data'!F193,$B$1),"")</f>
        <v/>
      </c>
      <c r="G194" s="15" t="str">
        <f>IF(SUM('Test Sample Data'!G$3:G$98)&gt;10,IF(AND(ISNUMBER('Test Sample Data'!G193),'Test Sample Data'!G193&lt;$B$1,'Test Sample Data'!G193&gt;0),'Test Sample Data'!G193,$B$1),"")</f>
        <v/>
      </c>
      <c r="H194" s="15" t="str">
        <f>IF(SUM('Test Sample Data'!H$3:H$98)&gt;10,IF(AND(ISNUMBER('Test Sample Data'!H193),'Test Sample Data'!H193&lt;$B$1,'Test Sample Data'!H193&gt;0),'Test Sample Data'!H193,$B$1),"")</f>
        <v/>
      </c>
      <c r="I194" s="15" t="str">
        <f>IF(SUM('Test Sample Data'!I$3:I$98)&gt;10,IF(AND(ISNUMBER('Test Sample Data'!I193),'Test Sample Data'!I193&lt;$B$1,'Test Sample Data'!I193&gt;0),'Test Sample Data'!I193,$B$1),"")</f>
        <v/>
      </c>
      <c r="J194" s="15" t="str">
        <f>IF(SUM('Test Sample Data'!J$3:J$98)&gt;10,IF(AND(ISNUMBER('Test Sample Data'!J193),'Test Sample Data'!J193&lt;$B$1,'Test Sample Data'!J193&gt;0),'Test Sample Data'!J193,$B$1),"")</f>
        <v/>
      </c>
      <c r="K194" s="15" t="str">
        <f>IF(SUM('Test Sample Data'!K$3:K$98)&gt;10,IF(AND(ISNUMBER('Test Sample Data'!K193),'Test Sample Data'!K193&lt;$B$1,'Test Sample Data'!K193&gt;0),'Test Sample Data'!K193,$B$1),"")</f>
        <v/>
      </c>
      <c r="L194" s="15" t="str">
        <f>IF(SUM('Test Sample Data'!L$3:L$98)&gt;10,IF(AND(ISNUMBER('Test Sample Data'!L193),'Test Sample Data'!L193&lt;$B$1,'Test Sample Data'!L193&gt;0),'Test Sample Data'!L193,$B$1),"")</f>
        <v/>
      </c>
      <c r="M194" s="15" t="str">
        <f>IF(SUM('Test Sample Data'!M$3:M$98)&gt;10,IF(AND(ISNUMBER('Test Sample Data'!M193),'Test Sample Data'!M193&lt;$B$1,'Test Sample Data'!M193&gt;0),'Test Sample Data'!M193,$B$1),"")</f>
        <v/>
      </c>
      <c r="N194" s="15" t="str">
        <f>'Gene Table'!D193</f>
        <v>PCR</v>
      </c>
      <c r="O194" s="14" t="s">
        <v>375</v>
      </c>
      <c r="P194" s="15" t="str">
        <f>IF(SUM('Control Sample Data'!D$3:D$98)&gt;10,IF(AND(ISNUMBER('Control Sample Data'!D193),'Control Sample Data'!D193&lt;$B$1,'Control Sample Data'!D193&gt;0),'Control Sample Data'!D193,$B$1),"")</f>
        <v/>
      </c>
      <c r="Q194" s="15" t="str">
        <f>IF(SUM('Control Sample Data'!E$3:E$98)&gt;10,IF(AND(ISNUMBER('Control Sample Data'!E193),'Control Sample Data'!E193&lt;$B$1,'Control Sample Data'!E193&gt;0),'Control Sample Data'!E193,$B$1),"")</f>
        <v/>
      </c>
      <c r="R194" s="15" t="str">
        <f>IF(SUM('Control Sample Data'!F$3:F$98)&gt;10,IF(AND(ISNUMBER('Control Sample Data'!F193),'Control Sample Data'!F193&lt;$B$1,'Control Sample Data'!F193&gt;0),'Control Sample Data'!F193,$B$1),"")</f>
        <v/>
      </c>
      <c r="S194" s="15" t="str">
        <f>IF(SUM('Control Sample Data'!G$3:G$98)&gt;10,IF(AND(ISNUMBER('Control Sample Data'!G193),'Control Sample Data'!G193&lt;$B$1,'Control Sample Data'!G193&gt;0),'Control Sample Data'!G193,$B$1),"")</f>
        <v/>
      </c>
      <c r="T194" s="15" t="str">
        <f>IF(SUM('Control Sample Data'!H$3:H$98)&gt;10,IF(AND(ISNUMBER('Control Sample Data'!H193),'Control Sample Data'!H193&lt;$B$1,'Control Sample Data'!H193&gt;0),'Control Sample Data'!H193,$B$1),"")</f>
        <v/>
      </c>
      <c r="U194" s="15" t="str">
        <f>IF(SUM('Control Sample Data'!I$3:I$98)&gt;10,IF(AND(ISNUMBER('Control Sample Data'!I193),'Control Sample Data'!I193&lt;$B$1,'Control Sample Data'!I193&gt;0),'Control Sample Data'!I193,$B$1),"")</f>
        <v/>
      </c>
      <c r="V194" s="15" t="str">
        <f>IF(SUM('Control Sample Data'!J$3:J$98)&gt;10,IF(AND(ISNUMBER('Control Sample Data'!J193),'Control Sample Data'!J193&lt;$B$1,'Control Sample Data'!J193&gt;0),'Control Sample Data'!J193,$B$1),"")</f>
        <v/>
      </c>
      <c r="W194" s="15" t="str">
        <f>IF(SUM('Control Sample Data'!K$3:K$98)&gt;10,IF(AND(ISNUMBER('Control Sample Data'!K193),'Control Sample Data'!K193&lt;$B$1,'Control Sample Data'!K193&gt;0),'Control Sample Data'!K193,$B$1),"")</f>
        <v/>
      </c>
      <c r="X194" s="15" t="str">
        <f>IF(SUM('Control Sample Data'!L$3:L$98)&gt;10,IF(AND(ISNUMBER('Control Sample Data'!L193),'Control Sample Data'!L193&lt;$B$1,'Control Sample Data'!L193&gt;0),'Control Sample Data'!L193,$B$1),"")</f>
        <v/>
      </c>
      <c r="Y194" s="15" t="str">
        <f>IF(SUM('Control Sample Data'!M$3:M$98)&gt;10,IF(AND(ISNUMBER('Control Sample Data'!M193),'Control Sample Data'!M193&lt;$B$1,'Control Sample Data'!M193&gt;0),'Control Sample Data'!M193,$B$1),"")</f>
        <v/>
      </c>
      <c r="AT194" s="34" t="str">
        <f t="shared" si="160"/>
        <v/>
      </c>
      <c r="AU194" s="34" t="str">
        <f t="shared" si="161"/>
        <v/>
      </c>
      <c r="AV194" s="34" t="str">
        <f t="shared" si="162"/>
        <v/>
      </c>
      <c r="AW194" s="34" t="str">
        <f t="shared" si="163"/>
        <v/>
      </c>
      <c r="AX194" s="34" t="str">
        <f t="shared" si="164"/>
        <v/>
      </c>
      <c r="AY194" s="34" t="str">
        <f t="shared" si="165"/>
        <v/>
      </c>
      <c r="AZ194" s="34" t="str">
        <f t="shared" si="166"/>
        <v/>
      </c>
      <c r="BA194" s="34" t="str">
        <f t="shared" si="167"/>
        <v/>
      </c>
      <c r="BB194" s="34" t="str">
        <f t="shared" si="168"/>
        <v/>
      </c>
      <c r="BC194" s="34" t="str">
        <f t="shared" si="169"/>
        <v/>
      </c>
      <c r="BD194" s="34" t="str">
        <f t="shared" si="172"/>
        <v/>
      </c>
      <c r="BE194" s="34" t="str">
        <f t="shared" si="173"/>
        <v/>
      </c>
      <c r="BF194" s="34" t="str">
        <f t="shared" si="174"/>
        <v/>
      </c>
      <c r="BG194" s="34" t="str">
        <f t="shared" si="175"/>
        <v/>
      </c>
      <c r="BH194" s="34" t="str">
        <f t="shared" si="176"/>
        <v/>
      </c>
      <c r="BI194" s="34" t="str">
        <f t="shared" si="177"/>
        <v/>
      </c>
      <c r="BJ194" s="34" t="str">
        <f t="shared" si="178"/>
        <v/>
      </c>
      <c r="BK194" s="34" t="str">
        <f t="shared" si="179"/>
        <v/>
      </c>
      <c r="BL194" s="34" t="str">
        <f t="shared" si="180"/>
        <v/>
      </c>
      <c r="BM194" s="34" t="str">
        <f t="shared" si="181"/>
        <v/>
      </c>
      <c r="BN194" s="36" t="e">
        <f t="shared" si="170"/>
        <v>#DIV/0!</v>
      </c>
      <c r="BO194" s="36" t="e">
        <f t="shared" si="171"/>
        <v>#DIV/0!</v>
      </c>
      <c r="BP194" s="37" t="str">
        <f t="shared" si="140"/>
        <v/>
      </c>
      <c r="BQ194" s="37" t="str">
        <f t="shared" si="141"/>
        <v/>
      </c>
      <c r="BR194" s="37" t="str">
        <f t="shared" si="142"/>
        <v/>
      </c>
      <c r="BS194" s="37" t="str">
        <f t="shared" si="143"/>
        <v/>
      </c>
      <c r="BT194" s="37" t="str">
        <f t="shared" si="144"/>
        <v/>
      </c>
      <c r="BU194" s="37" t="str">
        <f t="shared" si="145"/>
        <v/>
      </c>
      <c r="BV194" s="37" t="str">
        <f t="shared" si="146"/>
        <v/>
      </c>
      <c r="BW194" s="37" t="str">
        <f t="shared" si="147"/>
        <v/>
      </c>
      <c r="BX194" s="37" t="str">
        <f t="shared" si="148"/>
        <v/>
      </c>
      <c r="BY194" s="37" t="str">
        <f t="shared" si="149"/>
        <v/>
      </c>
      <c r="BZ194" s="37" t="str">
        <f t="shared" si="150"/>
        <v/>
      </c>
      <c r="CA194" s="37" t="str">
        <f t="shared" si="151"/>
        <v/>
      </c>
      <c r="CB194" s="37" t="str">
        <f t="shared" si="152"/>
        <v/>
      </c>
      <c r="CC194" s="37" t="str">
        <f t="shared" si="153"/>
        <v/>
      </c>
      <c r="CD194" s="37" t="str">
        <f t="shared" si="154"/>
        <v/>
      </c>
      <c r="CE194" s="37" t="str">
        <f t="shared" si="155"/>
        <v/>
      </c>
      <c r="CF194" s="37" t="str">
        <f t="shared" si="156"/>
        <v/>
      </c>
      <c r="CG194" s="37" t="str">
        <f t="shared" si="157"/>
        <v/>
      </c>
      <c r="CH194" s="37" t="str">
        <f t="shared" si="158"/>
        <v/>
      </c>
      <c r="CI194" s="37" t="str">
        <f t="shared" si="159"/>
        <v/>
      </c>
    </row>
    <row r="195" spans="1:87" ht="12.75">
      <c r="A195" s="38"/>
      <c r="B195" s="14" t="str">
        <f>'Gene Table'!D194</f>
        <v>PCR</v>
      </c>
      <c r="C195" s="14" t="s">
        <v>377</v>
      </c>
      <c r="D195" s="15" t="str">
        <f>IF(SUM('Test Sample Data'!D$3:D$98)&gt;10,IF(AND(ISNUMBER('Test Sample Data'!D194),'Test Sample Data'!D194&lt;$B$1,'Test Sample Data'!D194&gt;0),'Test Sample Data'!D194,$B$1),"")</f>
        <v/>
      </c>
      <c r="E195" s="15" t="str">
        <f>IF(SUM('Test Sample Data'!E$3:E$98)&gt;10,IF(AND(ISNUMBER('Test Sample Data'!E194),'Test Sample Data'!E194&lt;$B$1,'Test Sample Data'!E194&gt;0),'Test Sample Data'!E194,$B$1),"")</f>
        <v/>
      </c>
      <c r="F195" s="15" t="str">
        <f>IF(SUM('Test Sample Data'!F$3:F$98)&gt;10,IF(AND(ISNUMBER('Test Sample Data'!F194),'Test Sample Data'!F194&lt;$B$1,'Test Sample Data'!F194&gt;0),'Test Sample Data'!F194,$B$1),"")</f>
        <v/>
      </c>
      <c r="G195" s="15" t="str">
        <f>IF(SUM('Test Sample Data'!G$3:G$98)&gt;10,IF(AND(ISNUMBER('Test Sample Data'!G194),'Test Sample Data'!G194&lt;$B$1,'Test Sample Data'!G194&gt;0),'Test Sample Data'!G194,$B$1),"")</f>
        <v/>
      </c>
      <c r="H195" s="15" t="str">
        <f>IF(SUM('Test Sample Data'!H$3:H$98)&gt;10,IF(AND(ISNUMBER('Test Sample Data'!H194),'Test Sample Data'!H194&lt;$B$1,'Test Sample Data'!H194&gt;0),'Test Sample Data'!H194,$B$1),"")</f>
        <v/>
      </c>
      <c r="I195" s="15" t="str">
        <f>IF(SUM('Test Sample Data'!I$3:I$98)&gt;10,IF(AND(ISNUMBER('Test Sample Data'!I194),'Test Sample Data'!I194&lt;$B$1,'Test Sample Data'!I194&gt;0),'Test Sample Data'!I194,$B$1),"")</f>
        <v/>
      </c>
      <c r="J195" s="15" t="str">
        <f>IF(SUM('Test Sample Data'!J$3:J$98)&gt;10,IF(AND(ISNUMBER('Test Sample Data'!J194),'Test Sample Data'!J194&lt;$B$1,'Test Sample Data'!J194&gt;0),'Test Sample Data'!J194,$B$1),"")</f>
        <v/>
      </c>
      <c r="K195" s="15" t="str">
        <f>IF(SUM('Test Sample Data'!K$3:K$98)&gt;10,IF(AND(ISNUMBER('Test Sample Data'!K194),'Test Sample Data'!K194&lt;$B$1,'Test Sample Data'!K194&gt;0),'Test Sample Data'!K194,$B$1),"")</f>
        <v/>
      </c>
      <c r="L195" s="15" t="str">
        <f>IF(SUM('Test Sample Data'!L$3:L$98)&gt;10,IF(AND(ISNUMBER('Test Sample Data'!L194),'Test Sample Data'!L194&lt;$B$1,'Test Sample Data'!L194&gt;0),'Test Sample Data'!L194,$B$1),"")</f>
        <v/>
      </c>
      <c r="M195" s="15" t="str">
        <f>IF(SUM('Test Sample Data'!M$3:M$98)&gt;10,IF(AND(ISNUMBER('Test Sample Data'!M194),'Test Sample Data'!M194&lt;$B$1,'Test Sample Data'!M194&gt;0),'Test Sample Data'!M194,$B$1),"")</f>
        <v/>
      </c>
      <c r="N195" s="15" t="str">
        <f>'Gene Table'!D194</f>
        <v>PCR</v>
      </c>
      <c r="O195" s="14" t="s">
        <v>377</v>
      </c>
      <c r="P195" s="15" t="str">
        <f>IF(SUM('Control Sample Data'!D$3:D$98)&gt;10,IF(AND(ISNUMBER('Control Sample Data'!D194),'Control Sample Data'!D194&lt;$B$1,'Control Sample Data'!D194&gt;0),'Control Sample Data'!D194,$B$1),"")</f>
        <v/>
      </c>
      <c r="Q195" s="15" t="str">
        <f>IF(SUM('Control Sample Data'!E$3:E$98)&gt;10,IF(AND(ISNUMBER('Control Sample Data'!E194),'Control Sample Data'!E194&lt;$B$1,'Control Sample Data'!E194&gt;0),'Control Sample Data'!E194,$B$1),"")</f>
        <v/>
      </c>
      <c r="R195" s="15" t="str">
        <f>IF(SUM('Control Sample Data'!F$3:F$98)&gt;10,IF(AND(ISNUMBER('Control Sample Data'!F194),'Control Sample Data'!F194&lt;$B$1,'Control Sample Data'!F194&gt;0),'Control Sample Data'!F194,$B$1),"")</f>
        <v/>
      </c>
      <c r="S195" s="15" t="str">
        <f>IF(SUM('Control Sample Data'!G$3:G$98)&gt;10,IF(AND(ISNUMBER('Control Sample Data'!G194),'Control Sample Data'!G194&lt;$B$1,'Control Sample Data'!G194&gt;0),'Control Sample Data'!G194,$B$1),"")</f>
        <v/>
      </c>
      <c r="T195" s="15" t="str">
        <f>IF(SUM('Control Sample Data'!H$3:H$98)&gt;10,IF(AND(ISNUMBER('Control Sample Data'!H194),'Control Sample Data'!H194&lt;$B$1,'Control Sample Data'!H194&gt;0),'Control Sample Data'!H194,$B$1),"")</f>
        <v/>
      </c>
      <c r="U195" s="15" t="str">
        <f>IF(SUM('Control Sample Data'!I$3:I$98)&gt;10,IF(AND(ISNUMBER('Control Sample Data'!I194),'Control Sample Data'!I194&lt;$B$1,'Control Sample Data'!I194&gt;0),'Control Sample Data'!I194,$B$1),"")</f>
        <v/>
      </c>
      <c r="V195" s="15" t="str">
        <f>IF(SUM('Control Sample Data'!J$3:J$98)&gt;10,IF(AND(ISNUMBER('Control Sample Data'!J194),'Control Sample Data'!J194&lt;$B$1,'Control Sample Data'!J194&gt;0),'Control Sample Data'!J194,$B$1),"")</f>
        <v/>
      </c>
      <c r="W195" s="15" t="str">
        <f>IF(SUM('Control Sample Data'!K$3:K$98)&gt;10,IF(AND(ISNUMBER('Control Sample Data'!K194),'Control Sample Data'!K194&lt;$B$1,'Control Sample Data'!K194&gt;0),'Control Sample Data'!K194,$B$1),"")</f>
        <v/>
      </c>
      <c r="X195" s="15" t="str">
        <f>IF(SUM('Control Sample Data'!L$3:L$98)&gt;10,IF(AND(ISNUMBER('Control Sample Data'!L194),'Control Sample Data'!L194&lt;$B$1,'Control Sample Data'!L194&gt;0),'Control Sample Data'!L194,$B$1),"")</f>
        <v/>
      </c>
      <c r="Y195" s="15" t="str">
        <f>IF(SUM('Control Sample Data'!M$3:M$98)&gt;10,IF(AND(ISNUMBER('Control Sample Data'!M194),'Control Sample Data'!M194&lt;$B$1,'Control Sample Data'!M194&gt;0),'Control Sample Data'!M194,$B$1),"")</f>
        <v/>
      </c>
      <c r="AT195" s="34" t="str">
        <f t="shared" si="160"/>
        <v/>
      </c>
      <c r="AU195" s="34" t="str">
        <f t="shared" si="161"/>
        <v/>
      </c>
      <c r="AV195" s="34" t="str">
        <f t="shared" si="162"/>
        <v/>
      </c>
      <c r="AW195" s="34" t="str">
        <f t="shared" si="163"/>
        <v/>
      </c>
      <c r="AX195" s="34" t="str">
        <f t="shared" si="164"/>
        <v/>
      </c>
      <c r="AY195" s="34" t="str">
        <f t="shared" si="165"/>
        <v/>
      </c>
      <c r="AZ195" s="34" t="str">
        <f t="shared" si="166"/>
        <v/>
      </c>
      <c r="BA195" s="34" t="str">
        <f t="shared" si="167"/>
        <v/>
      </c>
      <c r="BB195" s="34" t="str">
        <f t="shared" si="168"/>
        <v/>
      </c>
      <c r="BC195" s="34" t="str">
        <f t="shared" si="169"/>
        <v/>
      </c>
      <c r="BD195" s="34" t="str">
        <f t="shared" si="172"/>
        <v/>
      </c>
      <c r="BE195" s="34" t="str">
        <f t="shared" si="173"/>
        <v/>
      </c>
      <c r="BF195" s="34" t="str">
        <f t="shared" si="174"/>
        <v/>
      </c>
      <c r="BG195" s="34" t="str">
        <f t="shared" si="175"/>
        <v/>
      </c>
      <c r="BH195" s="34" t="str">
        <f t="shared" si="176"/>
        <v/>
      </c>
      <c r="BI195" s="34" t="str">
        <f t="shared" si="177"/>
        <v/>
      </c>
      <c r="BJ195" s="34" t="str">
        <f t="shared" si="178"/>
        <v/>
      </c>
      <c r="BK195" s="34" t="str">
        <f t="shared" si="179"/>
        <v/>
      </c>
      <c r="BL195" s="34" t="str">
        <f t="shared" si="180"/>
        <v/>
      </c>
      <c r="BM195" s="34" t="str">
        <f t="shared" si="181"/>
        <v/>
      </c>
      <c r="BN195" s="36" t="e">
        <f t="shared" si="170"/>
        <v>#DIV/0!</v>
      </c>
      <c r="BO195" s="36" t="e">
        <f t="shared" si="171"/>
        <v>#DIV/0!</v>
      </c>
      <c r="BP195" s="37" t="str">
        <f t="shared" si="140"/>
        <v/>
      </c>
      <c r="BQ195" s="37" t="str">
        <f t="shared" si="141"/>
        <v/>
      </c>
      <c r="BR195" s="37" t="str">
        <f t="shared" si="142"/>
        <v/>
      </c>
      <c r="BS195" s="37" t="str">
        <f t="shared" si="143"/>
        <v/>
      </c>
      <c r="BT195" s="37" t="str">
        <f t="shared" si="144"/>
        <v/>
      </c>
      <c r="BU195" s="37" t="str">
        <f t="shared" si="145"/>
        <v/>
      </c>
      <c r="BV195" s="37" t="str">
        <f t="shared" si="146"/>
        <v/>
      </c>
      <c r="BW195" s="37" t="str">
        <f t="shared" si="147"/>
        <v/>
      </c>
      <c r="BX195" s="37" t="str">
        <f t="shared" si="148"/>
        <v/>
      </c>
      <c r="BY195" s="37" t="str">
        <f t="shared" si="149"/>
        <v/>
      </c>
      <c r="BZ195" s="37" t="str">
        <f t="shared" si="150"/>
        <v/>
      </c>
      <c r="CA195" s="37" t="str">
        <f t="shared" si="151"/>
        <v/>
      </c>
      <c r="CB195" s="37" t="str">
        <f t="shared" si="152"/>
        <v/>
      </c>
      <c r="CC195" s="37" t="str">
        <f t="shared" si="153"/>
        <v/>
      </c>
      <c r="CD195" s="37" t="str">
        <f t="shared" si="154"/>
        <v/>
      </c>
      <c r="CE195" s="37" t="str">
        <f t="shared" si="155"/>
        <v/>
      </c>
      <c r="CF195" s="37" t="str">
        <f t="shared" si="156"/>
        <v/>
      </c>
      <c r="CG195" s="37" t="str">
        <f t="shared" si="157"/>
        <v/>
      </c>
      <c r="CH195" s="37" t="str">
        <f t="shared" si="158"/>
        <v/>
      </c>
      <c r="CI195" s="37" t="str">
        <f t="shared" si="159"/>
        <v/>
      </c>
    </row>
    <row r="196" spans="1:95" ht="12.75">
      <c r="A196" s="4"/>
      <c r="C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row>
    <row r="197" spans="1:95" ht="12.75">
      <c r="A197" s="4"/>
      <c r="C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row>
    <row r="198" spans="1:95" ht="12.75">
      <c r="A198" s="4"/>
      <c r="C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row>
    <row r="199" spans="1:95" ht="12.75">
      <c r="A199" s="4"/>
      <c r="C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row>
    <row r="200" spans="1:95" ht="12.75">
      <c r="A200" s="4"/>
      <c r="C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row>
    <row r="201" spans="1:95" ht="12.75">
      <c r="A201" s="4"/>
      <c r="C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row>
    <row r="202" spans="1:95" ht="12.75">
      <c r="A202" s="4"/>
      <c r="C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row>
    <row r="203" spans="1:95" ht="12.75">
      <c r="A203" s="4"/>
      <c r="C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row>
    <row r="204" spans="1:95" ht="12.75">
      <c r="A204" s="4"/>
      <c r="C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c r="CQ204" s="4"/>
    </row>
    <row r="205" spans="1:95" ht="12.75">
      <c r="A205" s="4"/>
      <c r="C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4"/>
      <c r="CQ205" s="4"/>
    </row>
    <row r="206" spans="1:95" ht="12.75">
      <c r="A206" s="4"/>
      <c r="C206" s="4"/>
      <c r="BP206" s="4"/>
      <c r="BQ206" s="4"/>
      <c r="BR206" s="4"/>
      <c r="BS206" s="4"/>
      <c r="BT206" s="4"/>
      <c r="BU206" s="4"/>
      <c r="BV206" s="4"/>
      <c r="BW206" s="4"/>
      <c r="BX206" s="4"/>
      <c r="BY206" s="4"/>
      <c r="BZ206" s="4"/>
      <c r="CA206" s="4"/>
      <c r="CB206" s="4"/>
      <c r="CC206" s="4"/>
      <c r="CD206" s="4"/>
      <c r="CE206" s="4"/>
      <c r="CF206" s="4"/>
      <c r="CG206" s="4"/>
      <c r="CH206" s="4"/>
      <c r="CI206" s="4"/>
      <c r="CJ206" s="4"/>
      <c r="CK206" s="4"/>
      <c r="CL206" s="4"/>
      <c r="CM206" s="4"/>
      <c r="CN206" s="4"/>
      <c r="CO206" s="4"/>
      <c r="CP206" s="4"/>
      <c r="CQ206" s="4"/>
    </row>
    <row r="207" spans="1:95" ht="12.75">
      <c r="A207" s="4"/>
      <c r="C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c r="CQ207" s="4"/>
    </row>
    <row r="208" spans="1:95" ht="12.75">
      <c r="A208" s="4"/>
      <c r="C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row>
    <row r="209" spans="1:95" ht="12.75">
      <c r="A209" s="4"/>
      <c r="C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row>
    <row r="210" spans="1:95" ht="12.75">
      <c r="A210" s="4"/>
      <c r="C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row>
    <row r="211" spans="1:95" ht="12.75">
      <c r="A211" s="4"/>
      <c r="C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row>
    <row r="212" spans="1:95" ht="12.75">
      <c r="A212" s="4"/>
      <c r="C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row>
    <row r="213" spans="1:95" ht="12.75">
      <c r="A213" s="4"/>
      <c r="C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row>
    <row r="214" spans="1:95" ht="12.75">
      <c r="A214" s="4"/>
      <c r="C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row>
    <row r="215" spans="1:95" ht="12.75">
      <c r="A215" s="4"/>
      <c r="C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c r="CQ215" s="4"/>
    </row>
    <row r="216" spans="1:95" ht="12.75">
      <c r="A216" s="4"/>
      <c r="C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c r="CQ216" s="4"/>
    </row>
    <row r="217" spans="1:95" ht="12.75">
      <c r="A217" s="4"/>
      <c r="C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c r="CQ217" s="4"/>
    </row>
    <row r="218" spans="1:95" ht="12.75">
      <c r="A218" s="4"/>
      <c r="C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4"/>
      <c r="CO218" s="4"/>
      <c r="CP218" s="4"/>
      <c r="CQ218" s="4"/>
    </row>
    <row r="219" spans="1:95" ht="12.75">
      <c r="A219" s="4"/>
      <c r="C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row>
    <row r="220" spans="1:95" ht="12.75">
      <c r="A220" s="4"/>
      <c r="C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c r="CO220" s="4"/>
      <c r="CP220" s="4"/>
      <c r="CQ220" s="4"/>
    </row>
    <row r="221" spans="1:95" ht="12.75">
      <c r="A221" s="4"/>
      <c r="C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c r="CO221" s="4"/>
      <c r="CP221" s="4"/>
      <c r="CQ221" s="4"/>
    </row>
    <row r="222" spans="1:95" ht="12.75">
      <c r="A222" s="4"/>
      <c r="C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4"/>
      <c r="CO222" s="4"/>
      <c r="CP222" s="4"/>
      <c r="CQ222" s="4"/>
    </row>
    <row r="223" spans="1:95" ht="12.75">
      <c r="A223" s="4"/>
      <c r="C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c r="CQ223" s="4"/>
    </row>
    <row r="224" spans="1:95" ht="12.75">
      <c r="A224" s="4"/>
      <c r="C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c r="CO224" s="4"/>
      <c r="CP224" s="4"/>
      <c r="CQ224" s="4"/>
    </row>
    <row r="225" spans="1:95" ht="12.75">
      <c r="A225" s="4"/>
      <c r="C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c r="CN225" s="4"/>
      <c r="CO225" s="4"/>
      <c r="CP225" s="4"/>
      <c r="CQ225" s="4"/>
    </row>
    <row r="226" spans="1:95" ht="12.75">
      <c r="A226" s="4"/>
      <c r="C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4"/>
      <c r="CO226" s="4"/>
      <c r="CP226" s="4"/>
      <c r="CQ226" s="4"/>
    </row>
    <row r="227" spans="1:95" ht="12.75">
      <c r="A227" s="4"/>
      <c r="C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c r="CO227" s="4"/>
      <c r="CP227" s="4"/>
      <c r="CQ227" s="4"/>
    </row>
    <row r="228" spans="1:95" ht="12.75">
      <c r="A228" s="4"/>
      <c r="C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4"/>
      <c r="CO228" s="4"/>
      <c r="CP228" s="4"/>
      <c r="CQ228" s="4"/>
    </row>
    <row r="229" spans="1:95" ht="12.75">
      <c r="A229" s="4"/>
      <c r="C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c r="CQ229" s="4"/>
    </row>
    <row r="230" spans="1:95" ht="12.75">
      <c r="A230" s="4"/>
      <c r="C230" s="4"/>
      <c r="BP230" s="4"/>
      <c r="BQ230" s="4"/>
      <c r="BR230" s="4"/>
      <c r="BS230" s="4"/>
      <c r="BT230" s="4"/>
      <c r="BU230" s="4"/>
      <c r="BV230" s="4"/>
      <c r="BW230" s="4"/>
      <c r="BX230" s="4"/>
      <c r="BY230" s="4"/>
      <c r="BZ230" s="4"/>
      <c r="CA230" s="4"/>
      <c r="CB230" s="4"/>
      <c r="CC230" s="4"/>
      <c r="CD230" s="4"/>
      <c r="CE230" s="4"/>
      <c r="CF230" s="4"/>
      <c r="CG230" s="4"/>
      <c r="CH230" s="4"/>
      <c r="CI230" s="4"/>
      <c r="CJ230" s="4"/>
      <c r="CK230" s="4"/>
      <c r="CL230" s="4"/>
      <c r="CM230" s="4"/>
      <c r="CN230" s="4"/>
      <c r="CO230" s="4"/>
      <c r="CP230" s="4"/>
      <c r="CQ230" s="4"/>
    </row>
    <row r="231" spans="1:95" ht="12.75">
      <c r="A231" s="4"/>
      <c r="C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c r="CM231" s="4"/>
      <c r="CN231" s="4"/>
      <c r="CO231" s="4"/>
      <c r="CP231" s="4"/>
      <c r="CQ231" s="4"/>
    </row>
    <row r="232" spans="1:95" ht="12.75">
      <c r="A232" s="4"/>
      <c r="C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c r="CQ232" s="4"/>
    </row>
    <row r="233" spans="1:95" ht="12.75">
      <c r="A233" s="4"/>
      <c r="C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c r="CQ233" s="4"/>
    </row>
    <row r="234" spans="1:95" ht="12.75">
      <c r="A234" s="4"/>
      <c r="C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row>
    <row r="235" spans="1:95" ht="12.75">
      <c r="A235" s="4"/>
      <c r="C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c r="CQ235" s="4"/>
    </row>
    <row r="236" spans="1:95" ht="12.75">
      <c r="A236" s="4"/>
      <c r="C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c r="CQ236" s="4"/>
    </row>
    <row r="237" spans="1:95" ht="12.75">
      <c r="A237" s="4"/>
      <c r="C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row>
    <row r="238" spans="1:95" ht="12.75">
      <c r="A238" s="4"/>
      <c r="C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c r="CQ238" s="4"/>
    </row>
    <row r="239" spans="1:95" ht="12.75">
      <c r="A239" s="4"/>
      <c r="C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row>
    <row r="240" spans="1:95" ht="12.75">
      <c r="A240" s="4"/>
      <c r="C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c r="CQ240" s="4"/>
    </row>
    <row r="241" spans="1:95" ht="12.75">
      <c r="A241" s="4"/>
      <c r="C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row>
    <row r="242" spans="1:95" ht="12.75">
      <c r="A242" s="4"/>
      <c r="C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4"/>
      <c r="CO242" s="4"/>
      <c r="CP242" s="4"/>
      <c r="CQ242" s="4"/>
    </row>
    <row r="243" spans="1:95" ht="12.75">
      <c r="A243" s="4"/>
      <c r="C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c r="CO243" s="4"/>
      <c r="CP243" s="4"/>
      <c r="CQ243" s="4"/>
    </row>
    <row r="244" spans="1:95" ht="12.75">
      <c r="A244" s="4"/>
      <c r="C244" s="4"/>
      <c r="BP244" s="4"/>
      <c r="BQ244" s="4"/>
      <c r="BR244" s="4"/>
      <c r="BS244" s="4"/>
      <c r="BT244" s="4"/>
      <c r="BU244" s="4"/>
      <c r="BV244" s="4"/>
      <c r="BW244" s="4"/>
      <c r="BX244" s="4"/>
      <c r="BY244" s="4"/>
      <c r="BZ244" s="4"/>
      <c r="CA244" s="4"/>
      <c r="CB244" s="4"/>
      <c r="CC244" s="4"/>
      <c r="CD244" s="4"/>
      <c r="CE244" s="4"/>
      <c r="CF244" s="4"/>
      <c r="CG244" s="4"/>
      <c r="CH244" s="4"/>
      <c r="CI244" s="4"/>
      <c r="CJ244" s="4"/>
      <c r="CK244" s="4"/>
      <c r="CL244" s="4"/>
      <c r="CM244" s="4"/>
      <c r="CN244" s="4"/>
      <c r="CO244" s="4"/>
      <c r="CP244" s="4"/>
      <c r="CQ244" s="4"/>
    </row>
    <row r="245" spans="1:95" ht="12.75">
      <c r="A245" s="4"/>
      <c r="C245" s="4"/>
      <c r="BP245" s="4"/>
      <c r="BQ245" s="4"/>
      <c r="BR245" s="4"/>
      <c r="BS245" s="4"/>
      <c r="BT245" s="4"/>
      <c r="BU245" s="4"/>
      <c r="BV245" s="4"/>
      <c r="BW245" s="4"/>
      <c r="BX245" s="4"/>
      <c r="BY245" s="4"/>
      <c r="BZ245" s="4"/>
      <c r="CA245" s="4"/>
      <c r="CB245" s="4"/>
      <c r="CC245" s="4"/>
      <c r="CD245" s="4"/>
      <c r="CE245" s="4"/>
      <c r="CF245" s="4"/>
      <c r="CG245" s="4"/>
      <c r="CH245" s="4"/>
      <c r="CI245" s="4"/>
      <c r="CJ245" s="4"/>
      <c r="CK245" s="4"/>
      <c r="CL245" s="4"/>
      <c r="CM245" s="4"/>
      <c r="CN245" s="4"/>
      <c r="CO245" s="4"/>
      <c r="CP245" s="4"/>
      <c r="CQ245" s="4"/>
    </row>
    <row r="246" spans="1:95" ht="12.75">
      <c r="A246" s="4"/>
      <c r="C246" s="4"/>
      <c r="BP246" s="4"/>
      <c r="BQ246" s="4"/>
      <c r="BR246" s="4"/>
      <c r="BS246" s="4"/>
      <c r="BT246" s="4"/>
      <c r="BU246" s="4"/>
      <c r="BV246" s="4"/>
      <c r="BW246" s="4"/>
      <c r="BX246" s="4"/>
      <c r="BY246" s="4"/>
      <c r="BZ246" s="4"/>
      <c r="CA246" s="4"/>
      <c r="CB246" s="4"/>
      <c r="CC246" s="4"/>
      <c r="CD246" s="4"/>
      <c r="CE246" s="4"/>
      <c r="CF246" s="4"/>
      <c r="CG246" s="4"/>
      <c r="CH246" s="4"/>
      <c r="CI246" s="4"/>
      <c r="CJ246" s="4"/>
      <c r="CK246" s="4"/>
      <c r="CL246" s="4"/>
      <c r="CM246" s="4"/>
      <c r="CN246" s="4"/>
      <c r="CO246" s="4"/>
      <c r="CP246" s="4"/>
      <c r="CQ246" s="4"/>
    </row>
    <row r="247" spans="1:95" ht="12.75">
      <c r="A247" s="4"/>
      <c r="C247" s="4"/>
      <c r="BP247" s="4"/>
      <c r="BQ247" s="4"/>
      <c r="BR247" s="4"/>
      <c r="BS247" s="4"/>
      <c r="BT247" s="4"/>
      <c r="BU247" s="4"/>
      <c r="BV247" s="4"/>
      <c r="BW247" s="4"/>
      <c r="BX247" s="4"/>
      <c r="BY247" s="4"/>
      <c r="BZ247" s="4"/>
      <c r="CA247" s="4"/>
      <c r="CB247" s="4"/>
      <c r="CC247" s="4"/>
      <c r="CD247" s="4"/>
      <c r="CE247" s="4"/>
      <c r="CF247" s="4"/>
      <c r="CG247" s="4"/>
      <c r="CH247" s="4"/>
      <c r="CI247" s="4"/>
      <c r="CJ247" s="4"/>
      <c r="CK247" s="4"/>
      <c r="CL247" s="4"/>
      <c r="CM247" s="4"/>
      <c r="CN247" s="4"/>
      <c r="CO247" s="4"/>
      <c r="CP247" s="4"/>
      <c r="CQ247" s="4"/>
    </row>
    <row r="248" spans="1:95" ht="12.75">
      <c r="A248" s="4"/>
      <c r="C248" s="4"/>
      <c r="BP248" s="4"/>
      <c r="BQ248" s="4"/>
      <c r="BR248" s="4"/>
      <c r="BS248" s="4"/>
      <c r="BT248" s="4"/>
      <c r="BU248" s="4"/>
      <c r="BV248" s="4"/>
      <c r="BW248" s="4"/>
      <c r="BX248" s="4"/>
      <c r="BY248" s="4"/>
      <c r="BZ248" s="4"/>
      <c r="CA248" s="4"/>
      <c r="CB248" s="4"/>
      <c r="CC248" s="4"/>
      <c r="CD248" s="4"/>
      <c r="CE248" s="4"/>
      <c r="CF248" s="4"/>
      <c r="CG248" s="4"/>
      <c r="CH248" s="4"/>
      <c r="CI248" s="4"/>
      <c r="CJ248" s="4"/>
      <c r="CK248" s="4"/>
      <c r="CL248" s="4"/>
      <c r="CM248" s="4"/>
      <c r="CN248" s="4"/>
      <c r="CO248" s="4"/>
      <c r="CP248" s="4"/>
      <c r="CQ248" s="4"/>
    </row>
    <row r="249" spans="1:95" ht="12.75">
      <c r="A249" s="4"/>
      <c r="C249" s="4"/>
      <c r="BP249" s="4"/>
      <c r="BQ249" s="4"/>
      <c r="BR249" s="4"/>
      <c r="BS249" s="4"/>
      <c r="BT249" s="4"/>
      <c r="BU249" s="4"/>
      <c r="BV249" s="4"/>
      <c r="BW249" s="4"/>
      <c r="BX249" s="4"/>
      <c r="BY249" s="4"/>
      <c r="BZ249" s="4"/>
      <c r="CA249" s="4"/>
      <c r="CB249" s="4"/>
      <c r="CC249" s="4"/>
      <c r="CD249" s="4"/>
      <c r="CE249" s="4"/>
      <c r="CF249" s="4"/>
      <c r="CG249" s="4"/>
      <c r="CH249" s="4"/>
      <c r="CI249" s="4"/>
      <c r="CJ249" s="4"/>
      <c r="CK249" s="4"/>
      <c r="CL249" s="4"/>
      <c r="CM249" s="4"/>
      <c r="CN249" s="4"/>
      <c r="CO249" s="4"/>
      <c r="CP249" s="4"/>
      <c r="CQ249" s="4"/>
    </row>
    <row r="250" spans="1:95" ht="12.75">
      <c r="A250" s="4"/>
      <c r="C250" s="4"/>
      <c r="BP250" s="4"/>
      <c r="BQ250" s="4"/>
      <c r="BR250" s="4"/>
      <c r="BS250" s="4"/>
      <c r="BT250" s="4"/>
      <c r="BU250" s="4"/>
      <c r="BV250" s="4"/>
      <c r="BW250" s="4"/>
      <c r="BX250" s="4"/>
      <c r="BY250" s="4"/>
      <c r="BZ250" s="4"/>
      <c r="CA250" s="4"/>
      <c r="CB250" s="4"/>
      <c r="CC250" s="4"/>
      <c r="CD250" s="4"/>
      <c r="CE250" s="4"/>
      <c r="CF250" s="4"/>
      <c r="CG250" s="4"/>
      <c r="CH250" s="4"/>
      <c r="CI250" s="4"/>
      <c r="CJ250" s="4"/>
      <c r="CK250" s="4"/>
      <c r="CL250" s="4"/>
      <c r="CM250" s="4"/>
      <c r="CN250" s="4"/>
      <c r="CO250" s="4"/>
      <c r="CP250" s="4"/>
      <c r="CQ250" s="4"/>
    </row>
    <row r="251" spans="1:95" ht="12.75">
      <c r="A251" s="4"/>
      <c r="C251" s="4"/>
      <c r="BP251" s="4"/>
      <c r="BQ251" s="4"/>
      <c r="BR251" s="4"/>
      <c r="BS251" s="4"/>
      <c r="BT251" s="4"/>
      <c r="BU251" s="4"/>
      <c r="BV251" s="4"/>
      <c r="BW251" s="4"/>
      <c r="BX251" s="4"/>
      <c r="BY251" s="4"/>
      <c r="BZ251" s="4"/>
      <c r="CA251" s="4"/>
      <c r="CB251" s="4"/>
      <c r="CC251" s="4"/>
      <c r="CD251" s="4"/>
      <c r="CE251" s="4"/>
      <c r="CF251" s="4"/>
      <c r="CG251" s="4"/>
      <c r="CH251" s="4"/>
      <c r="CI251" s="4"/>
      <c r="CJ251" s="4"/>
      <c r="CK251" s="4"/>
      <c r="CL251" s="4"/>
      <c r="CM251" s="4"/>
      <c r="CN251" s="4"/>
      <c r="CO251" s="4"/>
      <c r="CP251" s="4"/>
      <c r="CQ251" s="4"/>
    </row>
    <row r="252" spans="1:95" ht="12.75">
      <c r="A252" s="4"/>
      <c r="C252" s="4"/>
      <c r="BP252" s="4"/>
      <c r="BQ252" s="4"/>
      <c r="BR252" s="4"/>
      <c r="BS252" s="4"/>
      <c r="BT252" s="4"/>
      <c r="BU252" s="4"/>
      <c r="BV252" s="4"/>
      <c r="BW252" s="4"/>
      <c r="BX252" s="4"/>
      <c r="BY252" s="4"/>
      <c r="BZ252" s="4"/>
      <c r="CA252" s="4"/>
      <c r="CB252" s="4"/>
      <c r="CC252" s="4"/>
      <c r="CD252" s="4"/>
      <c r="CE252" s="4"/>
      <c r="CF252" s="4"/>
      <c r="CG252" s="4"/>
      <c r="CH252" s="4"/>
      <c r="CI252" s="4"/>
      <c r="CJ252" s="4"/>
      <c r="CK252" s="4"/>
      <c r="CL252" s="4"/>
      <c r="CM252" s="4"/>
      <c r="CN252" s="4"/>
      <c r="CO252" s="4"/>
      <c r="CP252" s="4"/>
      <c r="CQ252" s="4"/>
    </row>
    <row r="253" spans="1:95" ht="12.75">
      <c r="A253" s="4"/>
      <c r="C253" s="4"/>
      <c r="BP253" s="4"/>
      <c r="BQ253" s="4"/>
      <c r="BR253" s="4"/>
      <c r="BS253" s="4"/>
      <c r="BT253" s="4"/>
      <c r="BU253" s="4"/>
      <c r="BV253" s="4"/>
      <c r="BW253" s="4"/>
      <c r="BX253" s="4"/>
      <c r="BY253" s="4"/>
      <c r="BZ253" s="4"/>
      <c r="CA253" s="4"/>
      <c r="CB253" s="4"/>
      <c r="CC253" s="4"/>
      <c r="CD253" s="4"/>
      <c r="CE253" s="4"/>
      <c r="CF253" s="4"/>
      <c r="CG253" s="4"/>
      <c r="CH253" s="4"/>
      <c r="CI253" s="4"/>
      <c r="CJ253" s="4"/>
      <c r="CK253" s="4"/>
      <c r="CL253" s="4"/>
      <c r="CM253" s="4"/>
      <c r="CN253" s="4"/>
      <c r="CO253" s="4"/>
      <c r="CP253" s="4"/>
      <c r="CQ253" s="4"/>
    </row>
    <row r="254" spans="1:95" ht="12.75">
      <c r="A254" s="4"/>
      <c r="C254" s="4"/>
      <c r="BP254" s="4"/>
      <c r="BQ254" s="4"/>
      <c r="BR254" s="4"/>
      <c r="BS254" s="4"/>
      <c r="BT254" s="4"/>
      <c r="BU254" s="4"/>
      <c r="BV254" s="4"/>
      <c r="BW254" s="4"/>
      <c r="BX254" s="4"/>
      <c r="BY254" s="4"/>
      <c r="BZ254" s="4"/>
      <c r="CA254" s="4"/>
      <c r="CB254" s="4"/>
      <c r="CC254" s="4"/>
      <c r="CD254" s="4"/>
      <c r="CE254" s="4"/>
      <c r="CF254" s="4"/>
      <c r="CG254" s="4"/>
      <c r="CH254" s="4"/>
      <c r="CI254" s="4"/>
      <c r="CJ254" s="4"/>
      <c r="CK254" s="4"/>
      <c r="CL254" s="4"/>
      <c r="CM254" s="4"/>
      <c r="CN254" s="4"/>
      <c r="CO254" s="4"/>
      <c r="CP254" s="4"/>
      <c r="CQ254" s="4"/>
    </row>
    <row r="255" spans="1:95" ht="12.75">
      <c r="A255" s="4"/>
      <c r="C255" s="4"/>
      <c r="BP255" s="4"/>
      <c r="BQ255" s="4"/>
      <c r="BR255" s="4"/>
      <c r="BS255" s="4"/>
      <c r="BT255" s="4"/>
      <c r="BU255" s="4"/>
      <c r="BV255" s="4"/>
      <c r="BW255" s="4"/>
      <c r="BX255" s="4"/>
      <c r="BY255" s="4"/>
      <c r="BZ255" s="4"/>
      <c r="CA255" s="4"/>
      <c r="CB255" s="4"/>
      <c r="CC255" s="4"/>
      <c r="CD255" s="4"/>
      <c r="CE255" s="4"/>
      <c r="CF255" s="4"/>
      <c r="CG255" s="4"/>
      <c r="CH255" s="4"/>
      <c r="CI255" s="4"/>
      <c r="CJ255" s="4"/>
      <c r="CK255" s="4"/>
      <c r="CL255" s="4"/>
      <c r="CM255" s="4"/>
      <c r="CN255" s="4"/>
      <c r="CO255" s="4"/>
      <c r="CP255" s="4"/>
      <c r="CQ255" s="4"/>
    </row>
    <row r="256" spans="1:95" ht="12.75">
      <c r="A256" s="4"/>
      <c r="C256" s="4"/>
      <c r="BP256" s="4"/>
      <c r="BQ256" s="4"/>
      <c r="BR256" s="4"/>
      <c r="BS256" s="4"/>
      <c r="BT256" s="4"/>
      <c r="BU256" s="4"/>
      <c r="BV256" s="4"/>
      <c r="BW256" s="4"/>
      <c r="BX256" s="4"/>
      <c r="BY256" s="4"/>
      <c r="BZ256" s="4"/>
      <c r="CA256" s="4"/>
      <c r="CB256" s="4"/>
      <c r="CC256" s="4"/>
      <c r="CD256" s="4"/>
      <c r="CE256" s="4"/>
      <c r="CF256" s="4"/>
      <c r="CG256" s="4"/>
      <c r="CH256" s="4"/>
      <c r="CI256" s="4"/>
      <c r="CJ256" s="4"/>
      <c r="CK256" s="4"/>
      <c r="CL256" s="4"/>
      <c r="CM256" s="4"/>
      <c r="CN256" s="4"/>
      <c r="CO256" s="4"/>
      <c r="CP256" s="4"/>
      <c r="CQ256" s="4"/>
    </row>
    <row r="257" spans="1:95" ht="12.75">
      <c r="A257" s="4"/>
      <c r="C257" s="4"/>
      <c r="BP257" s="4"/>
      <c r="BQ257" s="4"/>
      <c r="BR257" s="4"/>
      <c r="BS257" s="4"/>
      <c r="BT257" s="4"/>
      <c r="BU257" s="4"/>
      <c r="BV257" s="4"/>
      <c r="BW257" s="4"/>
      <c r="BX257" s="4"/>
      <c r="BY257" s="4"/>
      <c r="BZ257" s="4"/>
      <c r="CA257" s="4"/>
      <c r="CB257" s="4"/>
      <c r="CC257" s="4"/>
      <c r="CD257" s="4"/>
      <c r="CE257" s="4"/>
      <c r="CF257" s="4"/>
      <c r="CG257" s="4"/>
      <c r="CH257" s="4"/>
      <c r="CI257" s="4"/>
      <c r="CJ257" s="4"/>
      <c r="CK257" s="4"/>
      <c r="CL257" s="4"/>
      <c r="CM257" s="4"/>
      <c r="CN257" s="4"/>
      <c r="CO257" s="4"/>
      <c r="CP257" s="4"/>
      <c r="CQ257" s="4"/>
    </row>
    <row r="258" spans="1:95" ht="12.75">
      <c r="A258" s="4"/>
      <c r="C258" s="4"/>
      <c r="BP258" s="4"/>
      <c r="BQ258" s="4"/>
      <c r="BR258" s="4"/>
      <c r="BS258" s="4"/>
      <c r="BT258" s="4"/>
      <c r="BU258" s="4"/>
      <c r="BV258" s="4"/>
      <c r="BW258" s="4"/>
      <c r="BX258" s="4"/>
      <c r="BY258" s="4"/>
      <c r="BZ258" s="4"/>
      <c r="CA258" s="4"/>
      <c r="CB258" s="4"/>
      <c r="CC258" s="4"/>
      <c r="CD258" s="4"/>
      <c r="CE258" s="4"/>
      <c r="CF258" s="4"/>
      <c r="CG258" s="4"/>
      <c r="CH258" s="4"/>
      <c r="CI258" s="4"/>
      <c r="CJ258" s="4"/>
      <c r="CK258" s="4"/>
      <c r="CL258" s="4"/>
      <c r="CM258" s="4"/>
      <c r="CN258" s="4"/>
      <c r="CO258" s="4"/>
      <c r="CP258" s="4"/>
      <c r="CQ258" s="4"/>
    </row>
    <row r="259" spans="1:95" ht="12.75">
      <c r="A259" s="4"/>
      <c r="C259" s="4"/>
      <c r="BP259" s="4"/>
      <c r="BQ259" s="4"/>
      <c r="BR259" s="4"/>
      <c r="BS259" s="4"/>
      <c r="BT259" s="4"/>
      <c r="BU259" s="4"/>
      <c r="BV259" s="4"/>
      <c r="BW259" s="4"/>
      <c r="BX259" s="4"/>
      <c r="BY259" s="4"/>
      <c r="BZ259" s="4"/>
      <c r="CA259" s="4"/>
      <c r="CB259" s="4"/>
      <c r="CC259" s="4"/>
      <c r="CD259" s="4"/>
      <c r="CE259" s="4"/>
      <c r="CF259" s="4"/>
      <c r="CG259" s="4"/>
      <c r="CH259" s="4"/>
      <c r="CI259" s="4"/>
      <c r="CJ259" s="4"/>
      <c r="CK259" s="4"/>
      <c r="CL259" s="4"/>
      <c r="CM259" s="4"/>
      <c r="CN259" s="4"/>
      <c r="CO259" s="4"/>
      <c r="CP259" s="4"/>
      <c r="CQ259" s="4"/>
    </row>
    <row r="260" spans="1:95" ht="12.75">
      <c r="A260" s="4"/>
      <c r="C260" s="4"/>
      <c r="BP260" s="4"/>
      <c r="BQ260" s="4"/>
      <c r="BR260" s="4"/>
      <c r="BS260" s="4"/>
      <c r="BT260" s="4"/>
      <c r="BU260" s="4"/>
      <c r="BV260" s="4"/>
      <c r="BW260" s="4"/>
      <c r="BX260" s="4"/>
      <c r="BY260" s="4"/>
      <c r="BZ260" s="4"/>
      <c r="CA260" s="4"/>
      <c r="CB260" s="4"/>
      <c r="CC260" s="4"/>
      <c r="CD260" s="4"/>
      <c r="CE260" s="4"/>
      <c r="CF260" s="4"/>
      <c r="CG260" s="4"/>
      <c r="CH260" s="4"/>
      <c r="CI260" s="4"/>
      <c r="CJ260" s="4"/>
      <c r="CK260" s="4"/>
      <c r="CL260" s="4"/>
      <c r="CM260" s="4"/>
      <c r="CN260" s="4"/>
      <c r="CO260" s="4"/>
      <c r="CP260" s="4"/>
      <c r="CQ260" s="4"/>
    </row>
    <row r="261" spans="1:95" ht="12.75">
      <c r="A261" s="4"/>
      <c r="C261" s="4"/>
      <c r="BP261" s="4"/>
      <c r="BQ261" s="4"/>
      <c r="BR261" s="4"/>
      <c r="BS261" s="4"/>
      <c r="BT261" s="4"/>
      <c r="BU261" s="4"/>
      <c r="BV261" s="4"/>
      <c r="BW261" s="4"/>
      <c r="BX261" s="4"/>
      <c r="BY261" s="4"/>
      <c r="BZ261" s="4"/>
      <c r="CA261" s="4"/>
      <c r="CB261" s="4"/>
      <c r="CC261" s="4"/>
      <c r="CD261" s="4"/>
      <c r="CE261" s="4"/>
      <c r="CF261" s="4"/>
      <c r="CG261" s="4"/>
      <c r="CH261" s="4"/>
      <c r="CI261" s="4"/>
      <c r="CJ261" s="4"/>
      <c r="CK261" s="4"/>
      <c r="CL261" s="4"/>
      <c r="CM261" s="4"/>
      <c r="CN261" s="4"/>
      <c r="CO261" s="4"/>
      <c r="CP261" s="4"/>
      <c r="CQ261" s="4"/>
    </row>
    <row r="262" spans="1:95" ht="12.75">
      <c r="A262" s="4"/>
      <c r="C262" s="4"/>
      <c r="BP262" s="4"/>
      <c r="BQ262" s="4"/>
      <c r="BR262" s="4"/>
      <c r="BS262" s="4"/>
      <c r="BT262" s="4"/>
      <c r="BU262" s="4"/>
      <c r="BV262" s="4"/>
      <c r="BW262" s="4"/>
      <c r="BX262" s="4"/>
      <c r="BY262" s="4"/>
      <c r="BZ262" s="4"/>
      <c r="CA262" s="4"/>
      <c r="CB262" s="4"/>
      <c r="CC262" s="4"/>
      <c r="CD262" s="4"/>
      <c r="CE262" s="4"/>
      <c r="CF262" s="4"/>
      <c r="CG262" s="4"/>
      <c r="CH262" s="4"/>
      <c r="CI262" s="4"/>
      <c r="CJ262" s="4"/>
      <c r="CK262" s="4"/>
      <c r="CL262" s="4"/>
      <c r="CM262" s="4"/>
      <c r="CN262" s="4"/>
      <c r="CO262" s="4"/>
      <c r="CP262" s="4"/>
      <c r="CQ262" s="4"/>
    </row>
    <row r="263" spans="1:95" ht="12.75">
      <c r="A263" s="4"/>
      <c r="C263" s="4"/>
      <c r="BP263" s="4"/>
      <c r="BQ263" s="4"/>
      <c r="BR263" s="4"/>
      <c r="BS263" s="4"/>
      <c r="BT263" s="4"/>
      <c r="BU263" s="4"/>
      <c r="BV263" s="4"/>
      <c r="BW263" s="4"/>
      <c r="BX263" s="4"/>
      <c r="BY263" s="4"/>
      <c r="BZ263" s="4"/>
      <c r="CA263" s="4"/>
      <c r="CB263" s="4"/>
      <c r="CC263" s="4"/>
      <c r="CD263" s="4"/>
      <c r="CE263" s="4"/>
      <c r="CF263" s="4"/>
      <c r="CG263" s="4"/>
      <c r="CH263" s="4"/>
      <c r="CI263" s="4"/>
      <c r="CJ263" s="4"/>
      <c r="CK263" s="4"/>
      <c r="CL263" s="4"/>
      <c r="CM263" s="4"/>
      <c r="CN263" s="4"/>
      <c r="CO263" s="4"/>
      <c r="CP263" s="4"/>
      <c r="CQ263" s="4"/>
    </row>
    <row r="264" spans="1:95" ht="12.75">
      <c r="A264" s="4"/>
      <c r="C264" s="4"/>
      <c r="BP264" s="4"/>
      <c r="BQ264" s="4"/>
      <c r="BR264" s="4"/>
      <c r="BS264" s="4"/>
      <c r="BT264" s="4"/>
      <c r="BU264" s="4"/>
      <c r="BV264" s="4"/>
      <c r="BW264" s="4"/>
      <c r="BX264" s="4"/>
      <c r="BY264" s="4"/>
      <c r="BZ264" s="4"/>
      <c r="CA264" s="4"/>
      <c r="CB264" s="4"/>
      <c r="CC264" s="4"/>
      <c r="CD264" s="4"/>
      <c r="CE264" s="4"/>
      <c r="CF264" s="4"/>
      <c r="CG264" s="4"/>
      <c r="CH264" s="4"/>
      <c r="CI264" s="4"/>
      <c r="CJ264" s="4"/>
      <c r="CK264" s="4"/>
      <c r="CL264" s="4"/>
      <c r="CM264" s="4"/>
      <c r="CN264" s="4"/>
      <c r="CO264" s="4"/>
      <c r="CP264" s="4"/>
      <c r="CQ264" s="4"/>
    </row>
    <row r="265" spans="1:95" ht="12.75">
      <c r="A265" s="4"/>
      <c r="C265" s="4"/>
      <c r="BP265" s="4"/>
      <c r="BQ265" s="4"/>
      <c r="BR265" s="4"/>
      <c r="BS265" s="4"/>
      <c r="BT265" s="4"/>
      <c r="BU265" s="4"/>
      <c r="BV265" s="4"/>
      <c r="BW265" s="4"/>
      <c r="BX265" s="4"/>
      <c r="BY265" s="4"/>
      <c r="BZ265" s="4"/>
      <c r="CA265" s="4"/>
      <c r="CB265" s="4"/>
      <c r="CC265" s="4"/>
      <c r="CD265" s="4"/>
      <c r="CE265" s="4"/>
      <c r="CF265" s="4"/>
      <c r="CG265" s="4"/>
      <c r="CH265" s="4"/>
      <c r="CI265" s="4"/>
      <c r="CJ265" s="4"/>
      <c r="CK265" s="4"/>
      <c r="CL265" s="4"/>
      <c r="CM265" s="4"/>
      <c r="CN265" s="4"/>
      <c r="CO265" s="4"/>
      <c r="CP265" s="4"/>
      <c r="CQ265" s="4"/>
    </row>
    <row r="266" spans="1:95" ht="12.75">
      <c r="A266" s="4"/>
      <c r="C266" s="4"/>
      <c r="BP266" s="4"/>
      <c r="BQ266" s="4"/>
      <c r="BR266" s="4"/>
      <c r="BS266" s="4"/>
      <c r="BT266" s="4"/>
      <c r="BU266" s="4"/>
      <c r="BV266" s="4"/>
      <c r="BW266" s="4"/>
      <c r="BX266" s="4"/>
      <c r="BY266" s="4"/>
      <c r="BZ266" s="4"/>
      <c r="CA266" s="4"/>
      <c r="CB266" s="4"/>
      <c r="CC266" s="4"/>
      <c r="CD266" s="4"/>
      <c r="CE266" s="4"/>
      <c r="CF266" s="4"/>
      <c r="CG266" s="4"/>
      <c r="CH266" s="4"/>
      <c r="CI266" s="4"/>
      <c r="CJ266" s="4"/>
      <c r="CK266" s="4"/>
      <c r="CL266" s="4"/>
      <c r="CM266" s="4"/>
      <c r="CN266" s="4"/>
      <c r="CO266" s="4"/>
      <c r="CP266" s="4"/>
      <c r="CQ266" s="4"/>
    </row>
    <row r="267" spans="1:95" ht="12.75">
      <c r="A267" s="4"/>
      <c r="C267" s="4"/>
      <c r="BP267" s="4"/>
      <c r="BQ267" s="4"/>
      <c r="BR267" s="4"/>
      <c r="BS267" s="4"/>
      <c r="BT267" s="4"/>
      <c r="BU267" s="4"/>
      <c r="BV267" s="4"/>
      <c r="BW267" s="4"/>
      <c r="BX267" s="4"/>
      <c r="BY267" s="4"/>
      <c r="BZ267" s="4"/>
      <c r="CA267" s="4"/>
      <c r="CB267" s="4"/>
      <c r="CC267" s="4"/>
      <c r="CD267" s="4"/>
      <c r="CE267" s="4"/>
      <c r="CF267" s="4"/>
      <c r="CG267" s="4"/>
      <c r="CH267" s="4"/>
      <c r="CI267" s="4"/>
      <c r="CJ267" s="4"/>
      <c r="CK267" s="4"/>
      <c r="CL267" s="4"/>
      <c r="CM267" s="4"/>
      <c r="CN267" s="4"/>
      <c r="CO267" s="4"/>
      <c r="CP267" s="4"/>
      <c r="CQ267" s="4"/>
    </row>
    <row r="268" spans="1:95" ht="12.75">
      <c r="A268" s="4"/>
      <c r="C268" s="4"/>
      <c r="BP268" s="4"/>
      <c r="BQ268" s="4"/>
      <c r="BR268" s="4"/>
      <c r="BS268" s="4"/>
      <c r="BT268" s="4"/>
      <c r="BU268" s="4"/>
      <c r="BV268" s="4"/>
      <c r="BW268" s="4"/>
      <c r="BX268" s="4"/>
      <c r="BY268" s="4"/>
      <c r="BZ268" s="4"/>
      <c r="CA268" s="4"/>
      <c r="CB268" s="4"/>
      <c r="CC268" s="4"/>
      <c r="CD268" s="4"/>
      <c r="CE268" s="4"/>
      <c r="CF268" s="4"/>
      <c r="CG268" s="4"/>
      <c r="CH268" s="4"/>
      <c r="CI268" s="4"/>
      <c r="CJ268" s="4"/>
      <c r="CK268" s="4"/>
      <c r="CL268" s="4"/>
      <c r="CM268" s="4"/>
      <c r="CN268" s="4"/>
      <c r="CO268" s="4"/>
      <c r="CP268" s="4"/>
      <c r="CQ268" s="4"/>
    </row>
    <row r="269" spans="1:95" ht="12.75">
      <c r="A269" s="4"/>
      <c r="C269" s="4"/>
      <c r="BP269" s="4"/>
      <c r="BQ269" s="4"/>
      <c r="BR269" s="4"/>
      <c r="BS269" s="4"/>
      <c r="BT269" s="4"/>
      <c r="BU269" s="4"/>
      <c r="BV269" s="4"/>
      <c r="BW269" s="4"/>
      <c r="BX269" s="4"/>
      <c r="BY269" s="4"/>
      <c r="BZ269" s="4"/>
      <c r="CA269" s="4"/>
      <c r="CB269" s="4"/>
      <c r="CC269" s="4"/>
      <c r="CD269" s="4"/>
      <c r="CE269" s="4"/>
      <c r="CF269" s="4"/>
      <c r="CG269" s="4"/>
      <c r="CH269" s="4"/>
      <c r="CI269" s="4"/>
      <c r="CJ269" s="4"/>
      <c r="CK269" s="4"/>
      <c r="CL269" s="4"/>
      <c r="CM269" s="4"/>
      <c r="CN269" s="4"/>
      <c r="CO269" s="4"/>
      <c r="CP269" s="4"/>
      <c r="CQ269" s="4"/>
    </row>
    <row r="270" spans="1:95" ht="12.75">
      <c r="A270" s="4"/>
      <c r="C270" s="4"/>
      <c r="BP270" s="4"/>
      <c r="BQ270" s="4"/>
      <c r="BR270" s="4"/>
      <c r="BS270" s="4"/>
      <c r="BT270" s="4"/>
      <c r="BU270" s="4"/>
      <c r="BV270" s="4"/>
      <c r="BW270" s="4"/>
      <c r="BX270" s="4"/>
      <c r="BY270" s="4"/>
      <c r="BZ270" s="4"/>
      <c r="CA270" s="4"/>
      <c r="CB270" s="4"/>
      <c r="CC270" s="4"/>
      <c r="CD270" s="4"/>
      <c r="CE270" s="4"/>
      <c r="CF270" s="4"/>
      <c r="CG270" s="4"/>
      <c r="CH270" s="4"/>
      <c r="CI270" s="4"/>
      <c r="CJ270" s="4"/>
      <c r="CK270" s="4"/>
      <c r="CL270" s="4"/>
      <c r="CM270" s="4"/>
      <c r="CN270" s="4"/>
      <c r="CO270" s="4"/>
      <c r="CP270" s="4"/>
      <c r="CQ270" s="4"/>
    </row>
    <row r="271" spans="1:95" ht="12.75">
      <c r="A271" s="4"/>
      <c r="C271" s="4"/>
      <c r="BP271" s="4"/>
      <c r="BQ271" s="4"/>
      <c r="BR271" s="4"/>
      <c r="BS271" s="4"/>
      <c r="BT271" s="4"/>
      <c r="BU271" s="4"/>
      <c r="BV271" s="4"/>
      <c r="BW271" s="4"/>
      <c r="BX271" s="4"/>
      <c r="BY271" s="4"/>
      <c r="BZ271" s="4"/>
      <c r="CA271" s="4"/>
      <c r="CB271" s="4"/>
      <c r="CC271" s="4"/>
      <c r="CD271" s="4"/>
      <c r="CE271" s="4"/>
      <c r="CF271" s="4"/>
      <c r="CG271" s="4"/>
      <c r="CH271" s="4"/>
      <c r="CI271" s="4"/>
      <c r="CJ271" s="4"/>
      <c r="CK271" s="4"/>
      <c r="CL271" s="4"/>
      <c r="CM271" s="4"/>
      <c r="CN271" s="4"/>
      <c r="CO271" s="4"/>
      <c r="CP271" s="4"/>
      <c r="CQ271" s="4"/>
    </row>
    <row r="272" spans="1:95" ht="12.75">
      <c r="A272" s="4"/>
      <c r="C272" s="4"/>
      <c r="BP272" s="4"/>
      <c r="BQ272" s="4"/>
      <c r="BR272" s="4"/>
      <c r="BS272" s="4"/>
      <c r="BT272" s="4"/>
      <c r="BU272" s="4"/>
      <c r="BV272" s="4"/>
      <c r="BW272" s="4"/>
      <c r="BX272" s="4"/>
      <c r="BY272" s="4"/>
      <c r="BZ272" s="4"/>
      <c r="CA272" s="4"/>
      <c r="CB272" s="4"/>
      <c r="CC272" s="4"/>
      <c r="CD272" s="4"/>
      <c r="CE272" s="4"/>
      <c r="CF272" s="4"/>
      <c r="CG272" s="4"/>
      <c r="CH272" s="4"/>
      <c r="CI272" s="4"/>
      <c r="CJ272" s="4"/>
      <c r="CK272" s="4"/>
      <c r="CL272" s="4"/>
      <c r="CM272" s="4"/>
      <c r="CN272" s="4"/>
      <c r="CO272" s="4"/>
      <c r="CP272" s="4"/>
      <c r="CQ272" s="4"/>
    </row>
    <row r="273" spans="1:95" ht="12.75">
      <c r="A273" s="4"/>
      <c r="C273" s="4"/>
      <c r="BP273" s="4"/>
      <c r="BQ273" s="4"/>
      <c r="BR273" s="4"/>
      <c r="BS273" s="4"/>
      <c r="BT273" s="4"/>
      <c r="BU273" s="4"/>
      <c r="BV273" s="4"/>
      <c r="BW273" s="4"/>
      <c r="BX273" s="4"/>
      <c r="BY273" s="4"/>
      <c r="BZ273" s="4"/>
      <c r="CA273" s="4"/>
      <c r="CB273" s="4"/>
      <c r="CC273" s="4"/>
      <c r="CD273" s="4"/>
      <c r="CE273" s="4"/>
      <c r="CF273" s="4"/>
      <c r="CG273" s="4"/>
      <c r="CH273" s="4"/>
      <c r="CI273" s="4"/>
      <c r="CJ273" s="4"/>
      <c r="CK273" s="4"/>
      <c r="CL273" s="4"/>
      <c r="CM273" s="4"/>
      <c r="CN273" s="4"/>
      <c r="CO273" s="4"/>
      <c r="CP273" s="4"/>
      <c r="CQ273" s="4"/>
    </row>
    <row r="274" spans="1:95" ht="12.75">
      <c r="A274" s="4"/>
      <c r="C274" s="4"/>
      <c r="BP274" s="4"/>
      <c r="BQ274" s="4"/>
      <c r="BR274" s="4"/>
      <c r="BS274" s="4"/>
      <c r="BT274" s="4"/>
      <c r="BU274" s="4"/>
      <c r="BV274" s="4"/>
      <c r="BW274" s="4"/>
      <c r="BX274" s="4"/>
      <c r="BY274" s="4"/>
      <c r="BZ274" s="4"/>
      <c r="CA274" s="4"/>
      <c r="CB274" s="4"/>
      <c r="CC274" s="4"/>
      <c r="CD274" s="4"/>
      <c r="CE274" s="4"/>
      <c r="CF274" s="4"/>
      <c r="CG274" s="4"/>
      <c r="CH274" s="4"/>
      <c r="CI274" s="4"/>
      <c r="CJ274" s="4"/>
      <c r="CK274" s="4"/>
      <c r="CL274" s="4"/>
      <c r="CM274" s="4"/>
      <c r="CN274" s="4"/>
      <c r="CO274" s="4"/>
      <c r="CP274" s="4"/>
      <c r="CQ274" s="4"/>
    </row>
    <row r="275" spans="1:95" ht="12.75">
      <c r="A275" s="4"/>
      <c r="C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c r="CM275" s="4"/>
      <c r="CN275" s="4"/>
      <c r="CO275" s="4"/>
      <c r="CP275" s="4"/>
      <c r="CQ275" s="4"/>
    </row>
    <row r="276" spans="1:95" ht="12.75">
      <c r="A276" s="4"/>
      <c r="C276" s="4"/>
      <c r="BP276" s="4"/>
      <c r="BQ276" s="4"/>
      <c r="BR276" s="4"/>
      <c r="BS276" s="4"/>
      <c r="BT276" s="4"/>
      <c r="BU276" s="4"/>
      <c r="BV276" s="4"/>
      <c r="BW276" s="4"/>
      <c r="BX276" s="4"/>
      <c r="BY276" s="4"/>
      <c r="BZ276" s="4"/>
      <c r="CA276" s="4"/>
      <c r="CB276" s="4"/>
      <c r="CC276" s="4"/>
      <c r="CD276" s="4"/>
      <c r="CE276" s="4"/>
      <c r="CF276" s="4"/>
      <c r="CG276" s="4"/>
      <c r="CH276" s="4"/>
      <c r="CI276" s="4"/>
      <c r="CJ276" s="4"/>
      <c r="CK276" s="4"/>
      <c r="CL276" s="4"/>
      <c r="CM276" s="4"/>
      <c r="CN276" s="4"/>
      <c r="CO276" s="4"/>
      <c r="CP276" s="4"/>
      <c r="CQ276" s="4"/>
    </row>
    <row r="277" spans="1:95" ht="12.75">
      <c r="A277" s="4"/>
      <c r="C277" s="4"/>
      <c r="BP277" s="4"/>
      <c r="BQ277" s="4"/>
      <c r="BR277" s="4"/>
      <c r="BS277" s="4"/>
      <c r="BT277" s="4"/>
      <c r="BU277" s="4"/>
      <c r="BV277" s="4"/>
      <c r="BW277" s="4"/>
      <c r="BX277" s="4"/>
      <c r="BY277" s="4"/>
      <c r="BZ277" s="4"/>
      <c r="CA277" s="4"/>
      <c r="CB277" s="4"/>
      <c r="CC277" s="4"/>
      <c r="CD277" s="4"/>
      <c r="CE277" s="4"/>
      <c r="CF277" s="4"/>
      <c r="CG277" s="4"/>
      <c r="CH277" s="4"/>
      <c r="CI277" s="4"/>
      <c r="CJ277" s="4"/>
      <c r="CK277" s="4"/>
      <c r="CL277" s="4"/>
      <c r="CM277" s="4"/>
      <c r="CN277" s="4"/>
      <c r="CO277" s="4"/>
      <c r="CP277" s="4"/>
      <c r="CQ277" s="4"/>
    </row>
    <row r="278" spans="1:95" ht="12.75">
      <c r="A278" s="4"/>
      <c r="C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c r="CN278" s="4"/>
      <c r="CO278" s="4"/>
      <c r="CP278" s="4"/>
      <c r="CQ278" s="4"/>
    </row>
    <row r="279" spans="1:95" ht="12.75">
      <c r="A279" s="4"/>
      <c r="C279" s="4"/>
      <c r="BP279" s="4"/>
      <c r="BQ279" s="4"/>
      <c r="BR279" s="4"/>
      <c r="BS279" s="4"/>
      <c r="BT279" s="4"/>
      <c r="BU279" s="4"/>
      <c r="BV279" s="4"/>
      <c r="BW279" s="4"/>
      <c r="BX279" s="4"/>
      <c r="BY279" s="4"/>
      <c r="BZ279" s="4"/>
      <c r="CA279" s="4"/>
      <c r="CB279" s="4"/>
      <c r="CC279" s="4"/>
      <c r="CD279" s="4"/>
      <c r="CE279" s="4"/>
      <c r="CF279" s="4"/>
      <c r="CG279" s="4"/>
      <c r="CH279" s="4"/>
      <c r="CI279" s="4"/>
      <c r="CJ279" s="4"/>
      <c r="CK279" s="4"/>
      <c r="CL279" s="4"/>
      <c r="CM279" s="4"/>
      <c r="CN279" s="4"/>
      <c r="CO279" s="4"/>
      <c r="CP279" s="4"/>
      <c r="CQ279" s="4"/>
    </row>
    <row r="280" spans="1:95" ht="12.75">
      <c r="A280" s="4"/>
      <c r="C280" s="4"/>
      <c r="BP280" s="4"/>
      <c r="BQ280" s="4"/>
      <c r="BR280" s="4"/>
      <c r="BS280" s="4"/>
      <c r="BT280" s="4"/>
      <c r="BU280" s="4"/>
      <c r="BV280" s="4"/>
      <c r="BW280" s="4"/>
      <c r="BX280" s="4"/>
      <c r="BY280" s="4"/>
      <c r="BZ280" s="4"/>
      <c r="CA280" s="4"/>
      <c r="CB280" s="4"/>
      <c r="CC280" s="4"/>
      <c r="CD280" s="4"/>
      <c r="CE280" s="4"/>
      <c r="CF280" s="4"/>
      <c r="CG280" s="4"/>
      <c r="CH280" s="4"/>
      <c r="CI280" s="4"/>
      <c r="CJ280" s="4"/>
      <c r="CK280" s="4"/>
      <c r="CL280" s="4"/>
      <c r="CM280" s="4"/>
      <c r="CN280" s="4"/>
      <c r="CO280" s="4"/>
      <c r="CP280" s="4"/>
      <c r="CQ280" s="4"/>
    </row>
    <row r="281" spans="1:95" ht="12.75">
      <c r="A281" s="4"/>
      <c r="C281" s="4"/>
      <c r="BP281" s="4"/>
      <c r="BQ281" s="4"/>
      <c r="BR281" s="4"/>
      <c r="BS281" s="4"/>
      <c r="BT281" s="4"/>
      <c r="BU281" s="4"/>
      <c r="BV281" s="4"/>
      <c r="BW281" s="4"/>
      <c r="BX281" s="4"/>
      <c r="BY281" s="4"/>
      <c r="BZ281" s="4"/>
      <c r="CA281" s="4"/>
      <c r="CB281" s="4"/>
      <c r="CC281" s="4"/>
      <c r="CD281" s="4"/>
      <c r="CE281" s="4"/>
      <c r="CF281" s="4"/>
      <c r="CG281" s="4"/>
      <c r="CH281" s="4"/>
      <c r="CI281" s="4"/>
      <c r="CJ281" s="4"/>
      <c r="CK281" s="4"/>
      <c r="CL281" s="4"/>
      <c r="CM281" s="4"/>
      <c r="CN281" s="4"/>
      <c r="CO281" s="4"/>
      <c r="CP281" s="4"/>
      <c r="CQ281" s="4"/>
    </row>
    <row r="282" spans="1:95" ht="12.75">
      <c r="A282" s="4"/>
      <c r="C282" s="4"/>
      <c r="BP282" s="4"/>
      <c r="BQ282" s="4"/>
      <c r="BR282" s="4"/>
      <c r="BS282" s="4"/>
      <c r="BT282" s="4"/>
      <c r="BU282" s="4"/>
      <c r="BV282" s="4"/>
      <c r="BW282" s="4"/>
      <c r="BX282" s="4"/>
      <c r="BY282" s="4"/>
      <c r="BZ282" s="4"/>
      <c r="CA282" s="4"/>
      <c r="CB282" s="4"/>
      <c r="CC282" s="4"/>
      <c r="CD282" s="4"/>
      <c r="CE282" s="4"/>
      <c r="CF282" s="4"/>
      <c r="CG282" s="4"/>
      <c r="CH282" s="4"/>
      <c r="CI282" s="4"/>
      <c r="CJ282" s="4"/>
      <c r="CK282" s="4"/>
      <c r="CL282" s="4"/>
      <c r="CM282" s="4"/>
      <c r="CN282" s="4"/>
      <c r="CO282" s="4"/>
      <c r="CP282" s="4"/>
      <c r="CQ282" s="4"/>
    </row>
    <row r="283" spans="1:95" ht="12.75">
      <c r="A283" s="4"/>
      <c r="C283" s="4"/>
      <c r="BP283" s="4"/>
      <c r="BQ283" s="4"/>
      <c r="BR283" s="4"/>
      <c r="BS283" s="4"/>
      <c r="BT283" s="4"/>
      <c r="BU283" s="4"/>
      <c r="BV283" s="4"/>
      <c r="BW283" s="4"/>
      <c r="BX283" s="4"/>
      <c r="BY283" s="4"/>
      <c r="BZ283" s="4"/>
      <c r="CA283" s="4"/>
      <c r="CB283" s="4"/>
      <c r="CC283" s="4"/>
      <c r="CD283" s="4"/>
      <c r="CE283" s="4"/>
      <c r="CF283" s="4"/>
      <c r="CG283" s="4"/>
      <c r="CH283" s="4"/>
      <c r="CI283" s="4"/>
      <c r="CJ283" s="4"/>
      <c r="CK283" s="4"/>
      <c r="CL283" s="4"/>
      <c r="CM283" s="4"/>
      <c r="CN283" s="4"/>
      <c r="CO283" s="4"/>
      <c r="CP283" s="4"/>
      <c r="CQ283" s="4"/>
    </row>
    <row r="284" spans="1:95" ht="12.75">
      <c r="A284" s="4"/>
      <c r="C284" s="4"/>
      <c r="BP284" s="4"/>
      <c r="BQ284" s="4"/>
      <c r="BR284" s="4"/>
      <c r="BS284" s="4"/>
      <c r="BT284" s="4"/>
      <c r="BU284" s="4"/>
      <c r="BV284" s="4"/>
      <c r="BW284" s="4"/>
      <c r="BX284" s="4"/>
      <c r="BY284" s="4"/>
      <c r="BZ284" s="4"/>
      <c r="CA284" s="4"/>
      <c r="CB284" s="4"/>
      <c r="CC284" s="4"/>
      <c r="CD284" s="4"/>
      <c r="CE284" s="4"/>
      <c r="CF284" s="4"/>
      <c r="CG284" s="4"/>
      <c r="CH284" s="4"/>
      <c r="CI284" s="4"/>
      <c r="CJ284" s="4"/>
      <c r="CK284" s="4"/>
      <c r="CL284" s="4"/>
      <c r="CM284" s="4"/>
      <c r="CN284" s="4"/>
      <c r="CO284" s="4"/>
      <c r="CP284" s="4"/>
      <c r="CQ284" s="4"/>
    </row>
    <row r="285" spans="1:95" ht="12.75">
      <c r="A285" s="4"/>
      <c r="C285" s="4"/>
      <c r="BP285" s="4"/>
      <c r="BQ285" s="4"/>
      <c r="BR285" s="4"/>
      <c r="BS285" s="4"/>
      <c r="BT285" s="4"/>
      <c r="BU285" s="4"/>
      <c r="BV285" s="4"/>
      <c r="BW285" s="4"/>
      <c r="BX285" s="4"/>
      <c r="BY285" s="4"/>
      <c r="BZ285" s="4"/>
      <c r="CA285" s="4"/>
      <c r="CB285" s="4"/>
      <c r="CC285" s="4"/>
      <c r="CD285" s="4"/>
      <c r="CE285" s="4"/>
      <c r="CF285" s="4"/>
      <c r="CG285" s="4"/>
      <c r="CH285" s="4"/>
      <c r="CI285" s="4"/>
      <c r="CJ285" s="4"/>
      <c r="CK285" s="4"/>
      <c r="CL285" s="4"/>
      <c r="CM285" s="4"/>
      <c r="CN285" s="4"/>
      <c r="CO285" s="4"/>
      <c r="CP285" s="4"/>
      <c r="CQ285" s="4"/>
    </row>
    <row r="286" spans="1:95" ht="12.75">
      <c r="A286" s="4"/>
      <c r="C286" s="4"/>
      <c r="BP286" s="4"/>
      <c r="BQ286" s="4"/>
      <c r="BR286" s="4"/>
      <c r="BS286" s="4"/>
      <c r="BT286" s="4"/>
      <c r="BU286" s="4"/>
      <c r="BV286" s="4"/>
      <c r="BW286" s="4"/>
      <c r="BX286" s="4"/>
      <c r="BY286" s="4"/>
      <c r="BZ286" s="4"/>
      <c r="CA286" s="4"/>
      <c r="CB286" s="4"/>
      <c r="CC286" s="4"/>
      <c r="CD286" s="4"/>
      <c r="CE286" s="4"/>
      <c r="CF286" s="4"/>
      <c r="CG286" s="4"/>
      <c r="CH286" s="4"/>
      <c r="CI286" s="4"/>
      <c r="CJ286" s="4"/>
      <c r="CK286" s="4"/>
      <c r="CL286" s="4"/>
      <c r="CM286" s="4"/>
      <c r="CN286" s="4"/>
      <c r="CO286" s="4"/>
      <c r="CP286" s="4"/>
      <c r="CQ286" s="4"/>
    </row>
    <row r="287" spans="1:95" ht="12.75">
      <c r="A287" s="4"/>
      <c r="C287" s="4"/>
      <c r="BP287" s="4"/>
      <c r="BQ287" s="4"/>
      <c r="BR287" s="4"/>
      <c r="BS287" s="4"/>
      <c r="BT287" s="4"/>
      <c r="BU287" s="4"/>
      <c r="BV287" s="4"/>
      <c r="BW287" s="4"/>
      <c r="BX287" s="4"/>
      <c r="BY287" s="4"/>
      <c r="BZ287" s="4"/>
      <c r="CA287" s="4"/>
      <c r="CB287" s="4"/>
      <c r="CC287" s="4"/>
      <c r="CD287" s="4"/>
      <c r="CE287" s="4"/>
      <c r="CF287" s="4"/>
      <c r="CG287" s="4"/>
      <c r="CH287" s="4"/>
      <c r="CI287" s="4"/>
      <c r="CJ287" s="4"/>
      <c r="CK287" s="4"/>
      <c r="CL287" s="4"/>
      <c r="CM287" s="4"/>
      <c r="CN287" s="4"/>
      <c r="CO287" s="4"/>
      <c r="CP287" s="4"/>
      <c r="CQ287" s="4"/>
    </row>
    <row r="288" spans="1:95" ht="12.75">
      <c r="A288" s="4"/>
      <c r="C288" s="4"/>
      <c r="BP288" s="4"/>
      <c r="BQ288" s="4"/>
      <c r="BR288" s="4"/>
      <c r="BS288" s="4"/>
      <c r="BT288" s="4"/>
      <c r="BU288" s="4"/>
      <c r="BV288" s="4"/>
      <c r="BW288" s="4"/>
      <c r="BX288" s="4"/>
      <c r="BY288" s="4"/>
      <c r="BZ288" s="4"/>
      <c r="CA288" s="4"/>
      <c r="CB288" s="4"/>
      <c r="CC288" s="4"/>
      <c r="CD288" s="4"/>
      <c r="CE288" s="4"/>
      <c r="CF288" s="4"/>
      <c r="CG288" s="4"/>
      <c r="CH288" s="4"/>
      <c r="CI288" s="4"/>
      <c r="CJ288" s="4"/>
      <c r="CK288" s="4"/>
      <c r="CL288" s="4"/>
      <c r="CM288" s="4"/>
      <c r="CN288" s="4"/>
      <c r="CO288" s="4"/>
      <c r="CP288" s="4"/>
      <c r="CQ288" s="4"/>
    </row>
    <row r="289" spans="1:95" ht="12.75">
      <c r="A289" s="4"/>
      <c r="C289" s="4"/>
      <c r="BP289" s="4"/>
      <c r="BQ289" s="4"/>
      <c r="BR289" s="4"/>
      <c r="BS289" s="4"/>
      <c r="BT289" s="4"/>
      <c r="BU289" s="4"/>
      <c r="BV289" s="4"/>
      <c r="BW289" s="4"/>
      <c r="BX289" s="4"/>
      <c r="BY289" s="4"/>
      <c r="BZ289" s="4"/>
      <c r="CA289" s="4"/>
      <c r="CB289" s="4"/>
      <c r="CC289" s="4"/>
      <c r="CD289" s="4"/>
      <c r="CE289" s="4"/>
      <c r="CF289" s="4"/>
      <c r="CG289" s="4"/>
      <c r="CH289" s="4"/>
      <c r="CI289" s="4"/>
      <c r="CJ289" s="4"/>
      <c r="CK289" s="4"/>
      <c r="CL289" s="4"/>
      <c r="CM289" s="4"/>
      <c r="CN289" s="4"/>
      <c r="CO289" s="4"/>
      <c r="CP289" s="4"/>
      <c r="CQ289" s="4"/>
    </row>
    <row r="290" spans="1:95" ht="12.75">
      <c r="A290" s="4"/>
      <c r="C290" s="4"/>
      <c r="BP290" s="4"/>
      <c r="BQ290" s="4"/>
      <c r="BR290" s="4"/>
      <c r="BS290" s="4"/>
      <c r="BT290" s="4"/>
      <c r="BU290" s="4"/>
      <c r="BV290" s="4"/>
      <c r="BW290" s="4"/>
      <c r="BX290" s="4"/>
      <c r="BY290" s="4"/>
      <c r="BZ290" s="4"/>
      <c r="CA290" s="4"/>
      <c r="CB290" s="4"/>
      <c r="CC290" s="4"/>
      <c r="CD290" s="4"/>
      <c r="CE290" s="4"/>
      <c r="CF290" s="4"/>
      <c r="CG290" s="4"/>
      <c r="CH290" s="4"/>
      <c r="CI290" s="4"/>
      <c r="CJ290" s="4"/>
      <c r="CK290" s="4"/>
      <c r="CL290" s="4"/>
      <c r="CM290" s="4"/>
      <c r="CN290" s="4"/>
      <c r="CO290" s="4"/>
      <c r="CP290" s="4"/>
      <c r="CQ290" s="4"/>
    </row>
    <row r="291" spans="1:95" ht="12.75">
      <c r="A291" s="4"/>
      <c r="C291" s="4"/>
      <c r="BP291" s="4"/>
      <c r="BQ291" s="4"/>
      <c r="BR291" s="4"/>
      <c r="BS291" s="4"/>
      <c r="BT291" s="4"/>
      <c r="BU291" s="4"/>
      <c r="BV291" s="4"/>
      <c r="BW291" s="4"/>
      <c r="BX291" s="4"/>
      <c r="BY291" s="4"/>
      <c r="BZ291" s="4"/>
      <c r="CA291" s="4"/>
      <c r="CB291" s="4"/>
      <c r="CC291" s="4"/>
      <c r="CD291" s="4"/>
      <c r="CE291" s="4"/>
      <c r="CF291" s="4"/>
      <c r="CG291" s="4"/>
      <c r="CH291" s="4"/>
      <c r="CI291" s="4"/>
      <c r="CJ291" s="4"/>
      <c r="CK291" s="4"/>
      <c r="CL291" s="4"/>
      <c r="CM291" s="4"/>
      <c r="CN291" s="4"/>
      <c r="CO291" s="4"/>
      <c r="CP291" s="4"/>
      <c r="CQ291" s="4"/>
    </row>
    <row r="292" spans="1:95" ht="12.75">
      <c r="A292" s="4"/>
      <c r="C292" s="4"/>
      <c r="BP292" s="4"/>
      <c r="BQ292" s="4"/>
      <c r="BR292" s="4"/>
      <c r="BS292" s="4"/>
      <c r="BT292" s="4"/>
      <c r="BU292" s="4"/>
      <c r="BV292" s="4"/>
      <c r="BW292" s="4"/>
      <c r="BX292" s="4"/>
      <c r="BY292" s="4"/>
      <c r="BZ292" s="4"/>
      <c r="CA292" s="4"/>
      <c r="CB292" s="4"/>
      <c r="CC292" s="4"/>
      <c r="CD292" s="4"/>
      <c r="CE292" s="4"/>
      <c r="CF292" s="4"/>
      <c r="CG292" s="4"/>
      <c r="CH292" s="4"/>
      <c r="CI292" s="4"/>
      <c r="CJ292" s="4"/>
      <c r="CK292" s="4"/>
      <c r="CL292" s="4"/>
      <c r="CM292" s="4"/>
      <c r="CN292" s="4"/>
      <c r="CO292" s="4"/>
      <c r="CP292" s="4"/>
      <c r="CQ292" s="4"/>
    </row>
    <row r="293" spans="1:95" ht="12.75">
      <c r="A293" s="4"/>
      <c r="C293" s="4"/>
      <c r="BP293" s="4"/>
      <c r="BQ293" s="4"/>
      <c r="BR293" s="4"/>
      <c r="BS293" s="4"/>
      <c r="BT293" s="4"/>
      <c r="BU293" s="4"/>
      <c r="BV293" s="4"/>
      <c r="BW293" s="4"/>
      <c r="BX293" s="4"/>
      <c r="BY293" s="4"/>
      <c r="BZ293" s="4"/>
      <c r="CA293" s="4"/>
      <c r="CB293" s="4"/>
      <c r="CC293" s="4"/>
      <c r="CD293" s="4"/>
      <c r="CE293" s="4"/>
      <c r="CF293" s="4"/>
      <c r="CG293" s="4"/>
      <c r="CH293" s="4"/>
      <c r="CI293" s="4"/>
      <c r="CJ293" s="4"/>
      <c r="CK293" s="4"/>
      <c r="CL293" s="4"/>
      <c r="CM293" s="4"/>
      <c r="CN293" s="4"/>
      <c r="CO293" s="4"/>
      <c r="CP293" s="4"/>
      <c r="CQ293" s="4"/>
    </row>
    <row r="294" spans="1:95" ht="12.75">
      <c r="A294" s="4"/>
      <c r="C294" s="4"/>
      <c r="BP294" s="4"/>
      <c r="BQ294" s="4"/>
      <c r="BR294" s="4"/>
      <c r="BS294" s="4"/>
      <c r="BT294" s="4"/>
      <c r="BU294" s="4"/>
      <c r="BV294" s="4"/>
      <c r="BW294" s="4"/>
      <c r="BX294" s="4"/>
      <c r="BY294" s="4"/>
      <c r="BZ294" s="4"/>
      <c r="CA294" s="4"/>
      <c r="CB294" s="4"/>
      <c r="CC294" s="4"/>
      <c r="CD294" s="4"/>
      <c r="CE294" s="4"/>
      <c r="CF294" s="4"/>
      <c r="CG294" s="4"/>
      <c r="CH294" s="4"/>
      <c r="CI294" s="4"/>
      <c r="CJ294" s="4"/>
      <c r="CK294" s="4"/>
      <c r="CL294" s="4"/>
      <c r="CM294" s="4"/>
      <c r="CN294" s="4"/>
      <c r="CO294" s="4"/>
      <c r="CP294" s="4"/>
      <c r="CQ294" s="4"/>
    </row>
    <row r="295" spans="1:95" ht="12.75">
      <c r="A295" s="4"/>
      <c r="C295" s="4"/>
      <c r="BP295" s="4"/>
      <c r="BQ295" s="4"/>
      <c r="BR295" s="4"/>
      <c r="BS295" s="4"/>
      <c r="BT295" s="4"/>
      <c r="BU295" s="4"/>
      <c r="BV295" s="4"/>
      <c r="BW295" s="4"/>
      <c r="BX295" s="4"/>
      <c r="BY295" s="4"/>
      <c r="BZ295" s="4"/>
      <c r="CA295" s="4"/>
      <c r="CB295" s="4"/>
      <c r="CC295" s="4"/>
      <c r="CD295" s="4"/>
      <c r="CE295" s="4"/>
      <c r="CF295" s="4"/>
      <c r="CG295" s="4"/>
      <c r="CH295" s="4"/>
      <c r="CI295" s="4"/>
      <c r="CJ295" s="4"/>
      <c r="CK295" s="4"/>
      <c r="CL295" s="4"/>
      <c r="CM295" s="4"/>
      <c r="CN295" s="4"/>
      <c r="CO295" s="4"/>
      <c r="CP295" s="4"/>
      <c r="CQ295" s="4"/>
    </row>
    <row r="296" spans="1:95" ht="12.75">
      <c r="A296" s="4"/>
      <c r="C296" s="4"/>
      <c r="BP296" s="4"/>
      <c r="BQ296" s="4"/>
      <c r="BR296" s="4"/>
      <c r="BS296" s="4"/>
      <c r="BT296" s="4"/>
      <c r="BU296" s="4"/>
      <c r="BV296" s="4"/>
      <c r="BW296" s="4"/>
      <c r="BX296" s="4"/>
      <c r="BY296" s="4"/>
      <c r="BZ296" s="4"/>
      <c r="CA296" s="4"/>
      <c r="CB296" s="4"/>
      <c r="CC296" s="4"/>
      <c r="CD296" s="4"/>
      <c r="CE296" s="4"/>
      <c r="CF296" s="4"/>
      <c r="CG296" s="4"/>
      <c r="CH296" s="4"/>
      <c r="CI296" s="4"/>
      <c r="CJ296" s="4"/>
      <c r="CK296" s="4"/>
      <c r="CL296" s="4"/>
      <c r="CM296" s="4"/>
      <c r="CN296" s="4"/>
      <c r="CO296" s="4"/>
      <c r="CP296" s="4"/>
      <c r="CQ296" s="4"/>
    </row>
    <row r="297" spans="1:95" ht="12.75">
      <c r="A297" s="4"/>
      <c r="C297" s="4"/>
      <c r="BP297" s="4"/>
      <c r="BQ297" s="4"/>
      <c r="BR297" s="4"/>
      <c r="BS297" s="4"/>
      <c r="BT297" s="4"/>
      <c r="BU297" s="4"/>
      <c r="BV297" s="4"/>
      <c r="BW297" s="4"/>
      <c r="BX297" s="4"/>
      <c r="BY297" s="4"/>
      <c r="BZ297" s="4"/>
      <c r="CA297" s="4"/>
      <c r="CB297" s="4"/>
      <c r="CC297" s="4"/>
      <c r="CD297" s="4"/>
      <c r="CE297" s="4"/>
      <c r="CF297" s="4"/>
      <c r="CG297" s="4"/>
      <c r="CH297" s="4"/>
      <c r="CI297" s="4"/>
      <c r="CJ297" s="4"/>
      <c r="CK297" s="4"/>
      <c r="CL297" s="4"/>
      <c r="CM297" s="4"/>
      <c r="CN297" s="4"/>
      <c r="CO297" s="4"/>
      <c r="CP297" s="4"/>
      <c r="CQ297" s="4"/>
    </row>
    <row r="298" spans="1:95" ht="12.75">
      <c r="A298" s="4"/>
      <c r="C298" s="4"/>
      <c r="BP298" s="4"/>
      <c r="BQ298" s="4"/>
      <c r="BR298" s="4"/>
      <c r="BS298" s="4"/>
      <c r="BT298" s="4"/>
      <c r="BU298" s="4"/>
      <c r="BV298" s="4"/>
      <c r="BW298" s="4"/>
      <c r="BX298" s="4"/>
      <c r="BY298" s="4"/>
      <c r="BZ298" s="4"/>
      <c r="CA298" s="4"/>
      <c r="CB298" s="4"/>
      <c r="CC298" s="4"/>
      <c r="CD298" s="4"/>
      <c r="CE298" s="4"/>
      <c r="CF298" s="4"/>
      <c r="CG298" s="4"/>
      <c r="CH298" s="4"/>
      <c r="CI298" s="4"/>
      <c r="CJ298" s="4"/>
      <c r="CK298" s="4"/>
      <c r="CL298" s="4"/>
      <c r="CM298" s="4"/>
      <c r="CN298" s="4"/>
      <c r="CO298" s="4"/>
      <c r="CP298" s="4"/>
      <c r="CQ298" s="4"/>
    </row>
    <row r="299" spans="1:95" ht="12.75">
      <c r="A299" s="4"/>
      <c r="C299" s="4"/>
      <c r="BP299" s="4"/>
      <c r="BQ299" s="4"/>
      <c r="BR299" s="4"/>
      <c r="BS299" s="4"/>
      <c r="BT299" s="4"/>
      <c r="BU299" s="4"/>
      <c r="BV299" s="4"/>
      <c r="BW299" s="4"/>
      <c r="BX299" s="4"/>
      <c r="BY299" s="4"/>
      <c r="BZ299" s="4"/>
      <c r="CA299" s="4"/>
      <c r="CB299" s="4"/>
      <c r="CC299" s="4"/>
      <c r="CD299" s="4"/>
      <c r="CE299" s="4"/>
      <c r="CF299" s="4"/>
      <c r="CG299" s="4"/>
      <c r="CH299" s="4"/>
      <c r="CI299" s="4"/>
      <c r="CJ299" s="4"/>
      <c r="CK299" s="4"/>
      <c r="CL299" s="4"/>
      <c r="CM299" s="4"/>
      <c r="CN299" s="4"/>
      <c r="CO299" s="4"/>
      <c r="CP299" s="4"/>
      <c r="CQ299" s="4"/>
    </row>
    <row r="300" spans="1:95" ht="12.75">
      <c r="A300" s="4"/>
      <c r="C300" s="4"/>
      <c r="BP300" s="4"/>
      <c r="BQ300" s="4"/>
      <c r="BR300" s="4"/>
      <c r="BS300" s="4"/>
      <c r="BT300" s="4"/>
      <c r="BU300" s="4"/>
      <c r="BV300" s="4"/>
      <c r="BW300" s="4"/>
      <c r="BX300" s="4"/>
      <c r="BY300" s="4"/>
      <c r="BZ300" s="4"/>
      <c r="CA300" s="4"/>
      <c r="CB300" s="4"/>
      <c r="CC300" s="4"/>
      <c r="CD300" s="4"/>
      <c r="CE300" s="4"/>
      <c r="CF300" s="4"/>
      <c r="CG300" s="4"/>
      <c r="CH300" s="4"/>
      <c r="CI300" s="4"/>
      <c r="CJ300" s="4"/>
      <c r="CK300" s="4"/>
      <c r="CL300" s="4"/>
      <c r="CM300" s="4"/>
      <c r="CN300" s="4"/>
      <c r="CO300" s="4"/>
      <c r="CP300" s="4"/>
      <c r="CQ300" s="4"/>
    </row>
    <row r="301" spans="1:95" ht="12.75">
      <c r="A301" s="4"/>
      <c r="C301" s="4"/>
      <c r="BP301" s="4"/>
      <c r="BQ301" s="4"/>
      <c r="BR301" s="4"/>
      <c r="BS301" s="4"/>
      <c r="BT301" s="4"/>
      <c r="BU301" s="4"/>
      <c r="BV301" s="4"/>
      <c r="BW301" s="4"/>
      <c r="BX301" s="4"/>
      <c r="BY301" s="4"/>
      <c r="BZ301" s="4"/>
      <c r="CA301" s="4"/>
      <c r="CB301" s="4"/>
      <c r="CC301" s="4"/>
      <c r="CD301" s="4"/>
      <c r="CE301" s="4"/>
      <c r="CF301" s="4"/>
      <c r="CG301" s="4"/>
      <c r="CH301" s="4"/>
      <c r="CI301" s="4"/>
      <c r="CJ301" s="4"/>
      <c r="CK301" s="4"/>
      <c r="CL301" s="4"/>
      <c r="CM301" s="4"/>
      <c r="CN301" s="4"/>
      <c r="CO301" s="4"/>
      <c r="CP301" s="4"/>
      <c r="CQ301" s="4"/>
    </row>
    <row r="302" spans="1:95" ht="12.75">
      <c r="A302" s="4"/>
      <c r="C302" s="4"/>
      <c r="BP302" s="4"/>
      <c r="BQ302" s="4"/>
      <c r="BR302" s="4"/>
      <c r="BS302" s="4"/>
      <c r="BT302" s="4"/>
      <c r="BU302" s="4"/>
      <c r="BV302" s="4"/>
      <c r="BW302" s="4"/>
      <c r="BX302" s="4"/>
      <c r="BY302" s="4"/>
      <c r="BZ302" s="4"/>
      <c r="CA302" s="4"/>
      <c r="CB302" s="4"/>
      <c r="CC302" s="4"/>
      <c r="CD302" s="4"/>
      <c r="CE302" s="4"/>
      <c r="CF302" s="4"/>
      <c r="CG302" s="4"/>
      <c r="CH302" s="4"/>
      <c r="CI302" s="4"/>
      <c r="CJ302" s="4"/>
      <c r="CK302" s="4"/>
      <c r="CL302" s="4"/>
      <c r="CM302" s="4"/>
      <c r="CN302" s="4"/>
      <c r="CO302" s="4"/>
      <c r="CP302" s="4"/>
      <c r="CQ302" s="4"/>
    </row>
    <row r="303" spans="1:95" ht="12.75">
      <c r="A303" s="4"/>
      <c r="C303" s="4"/>
      <c r="BP303" s="4"/>
      <c r="BQ303" s="4"/>
      <c r="BR303" s="4"/>
      <c r="BS303" s="4"/>
      <c r="BT303" s="4"/>
      <c r="BU303" s="4"/>
      <c r="BV303" s="4"/>
      <c r="BW303" s="4"/>
      <c r="BX303" s="4"/>
      <c r="BY303" s="4"/>
      <c r="BZ303" s="4"/>
      <c r="CA303" s="4"/>
      <c r="CB303" s="4"/>
      <c r="CC303" s="4"/>
      <c r="CD303" s="4"/>
      <c r="CE303" s="4"/>
      <c r="CF303" s="4"/>
      <c r="CG303" s="4"/>
      <c r="CH303" s="4"/>
      <c r="CI303" s="4"/>
      <c r="CJ303" s="4"/>
      <c r="CK303" s="4"/>
      <c r="CL303" s="4"/>
      <c r="CM303" s="4"/>
      <c r="CN303" s="4"/>
      <c r="CO303" s="4"/>
      <c r="CP303" s="4"/>
      <c r="CQ303" s="4"/>
    </row>
    <row r="304" spans="1:95" ht="12.75">
      <c r="A304" s="4"/>
      <c r="C304" s="4"/>
      <c r="BP304" s="4"/>
      <c r="BQ304" s="4"/>
      <c r="BR304" s="4"/>
      <c r="BS304" s="4"/>
      <c r="BT304" s="4"/>
      <c r="BU304" s="4"/>
      <c r="BV304" s="4"/>
      <c r="BW304" s="4"/>
      <c r="BX304" s="4"/>
      <c r="BY304" s="4"/>
      <c r="BZ304" s="4"/>
      <c r="CA304" s="4"/>
      <c r="CB304" s="4"/>
      <c r="CC304" s="4"/>
      <c r="CD304" s="4"/>
      <c r="CE304" s="4"/>
      <c r="CF304" s="4"/>
      <c r="CG304" s="4"/>
      <c r="CH304" s="4"/>
      <c r="CI304" s="4"/>
      <c r="CJ304" s="4"/>
      <c r="CK304" s="4"/>
      <c r="CL304" s="4"/>
      <c r="CM304" s="4"/>
      <c r="CN304" s="4"/>
      <c r="CO304" s="4"/>
      <c r="CP304" s="4"/>
      <c r="CQ304" s="4"/>
    </row>
    <row r="305" spans="1:95" ht="12.75">
      <c r="A305" s="4"/>
      <c r="C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row>
    <row r="306" spans="1:95" ht="12.75">
      <c r="A306" s="4"/>
      <c r="C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row>
    <row r="307" spans="1:95" ht="12.75">
      <c r="A307" s="4"/>
      <c r="C307" s="4"/>
      <c r="BP307" s="4"/>
      <c r="BQ307" s="4"/>
      <c r="BR307" s="4"/>
      <c r="BS307" s="4"/>
      <c r="BT307" s="4"/>
      <c r="BU307" s="4"/>
      <c r="BV307" s="4"/>
      <c r="BW307" s="4"/>
      <c r="BX307" s="4"/>
      <c r="BY307" s="4"/>
      <c r="BZ307" s="4"/>
      <c r="CA307" s="4"/>
      <c r="CB307" s="4"/>
      <c r="CC307" s="4"/>
      <c r="CD307" s="4"/>
      <c r="CE307" s="4"/>
      <c r="CF307" s="4"/>
      <c r="CG307" s="4"/>
      <c r="CH307" s="4"/>
      <c r="CI307" s="4"/>
      <c r="CJ307" s="4"/>
      <c r="CK307" s="4"/>
      <c r="CL307" s="4"/>
      <c r="CM307" s="4"/>
      <c r="CN307" s="4"/>
      <c r="CO307" s="4"/>
      <c r="CP307" s="4"/>
      <c r="CQ307" s="4"/>
    </row>
    <row r="308" spans="1:95" ht="12.75">
      <c r="A308" s="4"/>
      <c r="C308" s="4"/>
      <c r="BP308" s="4"/>
      <c r="BQ308" s="4"/>
      <c r="BR308" s="4"/>
      <c r="BS308" s="4"/>
      <c r="BT308" s="4"/>
      <c r="BU308" s="4"/>
      <c r="BV308" s="4"/>
      <c r="BW308" s="4"/>
      <c r="BX308" s="4"/>
      <c r="BY308" s="4"/>
      <c r="BZ308" s="4"/>
      <c r="CA308" s="4"/>
      <c r="CB308" s="4"/>
      <c r="CC308" s="4"/>
      <c r="CD308" s="4"/>
      <c r="CE308" s="4"/>
      <c r="CF308" s="4"/>
      <c r="CG308" s="4"/>
      <c r="CH308" s="4"/>
      <c r="CI308" s="4"/>
      <c r="CJ308" s="4"/>
      <c r="CK308" s="4"/>
      <c r="CL308" s="4"/>
      <c r="CM308" s="4"/>
      <c r="CN308" s="4"/>
      <c r="CO308" s="4"/>
      <c r="CP308" s="4"/>
      <c r="CQ308" s="4"/>
    </row>
    <row r="309" spans="1:95" ht="12.75">
      <c r="A309" s="4"/>
      <c r="C309" s="4"/>
      <c r="BP309" s="4"/>
      <c r="BQ309" s="4"/>
      <c r="BR309" s="4"/>
      <c r="BS309" s="4"/>
      <c r="BT309" s="4"/>
      <c r="BU309" s="4"/>
      <c r="BV309" s="4"/>
      <c r="BW309" s="4"/>
      <c r="BX309" s="4"/>
      <c r="BY309" s="4"/>
      <c r="BZ309" s="4"/>
      <c r="CA309" s="4"/>
      <c r="CB309" s="4"/>
      <c r="CC309" s="4"/>
      <c r="CD309" s="4"/>
      <c r="CE309" s="4"/>
      <c r="CF309" s="4"/>
      <c r="CG309" s="4"/>
      <c r="CH309" s="4"/>
      <c r="CI309" s="4"/>
      <c r="CJ309" s="4"/>
      <c r="CK309" s="4"/>
      <c r="CL309" s="4"/>
      <c r="CM309" s="4"/>
      <c r="CN309" s="4"/>
      <c r="CO309" s="4"/>
      <c r="CP309" s="4"/>
      <c r="CQ309" s="4"/>
    </row>
    <row r="310" spans="1:95" ht="12.75">
      <c r="A310" s="4"/>
      <c r="C310" s="4"/>
      <c r="BP310" s="4"/>
      <c r="BQ310" s="4"/>
      <c r="BR310" s="4"/>
      <c r="BS310" s="4"/>
      <c r="BT310" s="4"/>
      <c r="BU310" s="4"/>
      <c r="BV310" s="4"/>
      <c r="BW310" s="4"/>
      <c r="BX310" s="4"/>
      <c r="BY310" s="4"/>
      <c r="BZ310" s="4"/>
      <c r="CA310" s="4"/>
      <c r="CB310" s="4"/>
      <c r="CC310" s="4"/>
      <c r="CD310" s="4"/>
      <c r="CE310" s="4"/>
      <c r="CF310" s="4"/>
      <c r="CG310" s="4"/>
      <c r="CH310" s="4"/>
      <c r="CI310" s="4"/>
      <c r="CJ310" s="4"/>
      <c r="CK310" s="4"/>
      <c r="CL310" s="4"/>
      <c r="CM310" s="4"/>
      <c r="CN310" s="4"/>
      <c r="CO310" s="4"/>
      <c r="CP310" s="4"/>
      <c r="CQ310" s="4"/>
    </row>
    <row r="311" spans="1:95" ht="12.75">
      <c r="A311" s="4"/>
      <c r="C311" s="4"/>
      <c r="BP311" s="4"/>
      <c r="BQ311" s="4"/>
      <c r="BR311" s="4"/>
      <c r="BS311" s="4"/>
      <c r="BT311" s="4"/>
      <c r="BU311" s="4"/>
      <c r="BV311" s="4"/>
      <c r="BW311" s="4"/>
      <c r="BX311" s="4"/>
      <c r="BY311" s="4"/>
      <c r="BZ311" s="4"/>
      <c r="CA311" s="4"/>
      <c r="CB311" s="4"/>
      <c r="CC311" s="4"/>
      <c r="CD311" s="4"/>
      <c r="CE311" s="4"/>
      <c r="CF311" s="4"/>
      <c r="CG311" s="4"/>
      <c r="CH311" s="4"/>
      <c r="CI311" s="4"/>
      <c r="CJ311" s="4"/>
      <c r="CK311" s="4"/>
      <c r="CL311" s="4"/>
      <c r="CM311" s="4"/>
      <c r="CN311" s="4"/>
      <c r="CO311" s="4"/>
      <c r="CP311" s="4"/>
      <c r="CQ311" s="4"/>
    </row>
    <row r="312" spans="1:95" ht="12.75">
      <c r="A312" s="4"/>
      <c r="C312" s="4"/>
      <c r="BP312" s="4"/>
      <c r="BQ312" s="4"/>
      <c r="BR312" s="4"/>
      <c r="BS312" s="4"/>
      <c r="BT312" s="4"/>
      <c r="BU312" s="4"/>
      <c r="BV312" s="4"/>
      <c r="BW312" s="4"/>
      <c r="BX312" s="4"/>
      <c r="BY312" s="4"/>
      <c r="BZ312" s="4"/>
      <c r="CA312" s="4"/>
      <c r="CB312" s="4"/>
      <c r="CC312" s="4"/>
      <c r="CD312" s="4"/>
      <c r="CE312" s="4"/>
      <c r="CF312" s="4"/>
      <c r="CG312" s="4"/>
      <c r="CH312" s="4"/>
      <c r="CI312" s="4"/>
      <c r="CJ312" s="4"/>
      <c r="CK312" s="4"/>
      <c r="CL312" s="4"/>
      <c r="CM312" s="4"/>
      <c r="CN312" s="4"/>
      <c r="CO312" s="4"/>
      <c r="CP312" s="4"/>
      <c r="CQ312" s="4"/>
    </row>
    <row r="313" spans="1:95" ht="12.75">
      <c r="A313" s="4"/>
      <c r="C313" s="4"/>
      <c r="BP313" s="4"/>
      <c r="BQ313" s="4"/>
      <c r="BR313" s="4"/>
      <c r="BS313" s="4"/>
      <c r="BT313" s="4"/>
      <c r="BU313" s="4"/>
      <c r="BV313" s="4"/>
      <c r="BW313" s="4"/>
      <c r="BX313" s="4"/>
      <c r="BY313" s="4"/>
      <c r="BZ313" s="4"/>
      <c r="CA313" s="4"/>
      <c r="CB313" s="4"/>
      <c r="CC313" s="4"/>
      <c r="CD313" s="4"/>
      <c r="CE313" s="4"/>
      <c r="CF313" s="4"/>
      <c r="CG313" s="4"/>
      <c r="CH313" s="4"/>
      <c r="CI313" s="4"/>
      <c r="CJ313" s="4"/>
      <c r="CK313" s="4"/>
      <c r="CL313" s="4"/>
      <c r="CM313" s="4"/>
      <c r="CN313" s="4"/>
      <c r="CO313" s="4"/>
      <c r="CP313" s="4"/>
      <c r="CQ313" s="4"/>
    </row>
    <row r="314" spans="1:95" ht="12.75">
      <c r="A314" s="4"/>
      <c r="C314" s="4"/>
      <c r="BP314" s="4"/>
      <c r="BQ314" s="4"/>
      <c r="BR314" s="4"/>
      <c r="BS314" s="4"/>
      <c r="BT314" s="4"/>
      <c r="BU314" s="4"/>
      <c r="BV314" s="4"/>
      <c r="BW314" s="4"/>
      <c r="BX314" s="4"/>
      <c r="BY314" s="4"/>
      <c r="BZ314" s="4"/>
      <c r="CA314" s="4"/>
      <c r="CB314" s="4"/>
      <c r="CC314" s="4"/>
      <c r="CD314" s="4"/>
      <c r="CE314" s="4"/>
      <c r="CF314" s="4"/>
      <c r="CG314" s="4"/>
      <c r="CH314" s="4"/>
      <c r="CI314" s="4"/>
      <c r="CJ314" s="4"/>
      <c r="CK314" s="4"/>
      <c r="CL314" s="4"/>
      <c r="CM314" s="4"/>
      <c r="CN314" s="4"/>
      <c r="CO314" s="4"/>
      <c r="CP314" s="4"/>
      <c r="CQ314" s="4"/>
    </row>
    <row r="315" spans="1:95" ht="12.75">
      <c r="A315" s="4"/>
      <c r="C315" s="4"/>
      <c r="BP315" s="4"/>
      <c r="BQ315" s="4"/>
      <c r="BR315" s="4"/>
      <c r="BS315" s="4"/>
      <c r="BT315" s="4"/>
      <c r="BU315" s="4"/>
      <c r="BV315" s="4"/>
      <c r="BW315" s="4"/>
      <c r="BX315" s="4"/>
      <c r="BY315" s="4"/>
      <c r="BZ315" s="4"/>
      <c r="CA315" s="4"/>
      <c r="CB315" s="4"/>
      <c r="CC315" s="4"/>
      <c r="CD315" s="4"/>
      <c r="CE315" s="4"/>
      <c r="CF315" s="4"/>
      <c r="CG315" s="4"/>
      <c r="CH315" s="4"/>
      <c r="CI315" s="4"/>
      <c r="CJ315" s="4"/>
      <c r="CK315" s="4"/>
      <c r="CL315" s="4"/>
      <c r="CM315" s="4"/>
      <c r="CN315" s="4"/>
      <c r="CO315" s="4"/>
      <c r="CP315" s="4"/>
      <c r="CQ315" s="4"/>
    </row>
    <row r="316" spans="1:95" ht="12.75">
      <c r="A316" s="4"/>
      <c r="C316" s="4"/>
      <c r="BP316" s="4"/>
      <c r="BQ316" s="4"/>
      <c r="BR316" s="4"/>
      <c r="BS316" s="4"/>
      <c r="BT316" s="4"/>
      <c r="BU316" s="4"/>
      <c r="BV316" s="4"/>
      <c r="BW316" s="4"/>
      <c r="BX316" s="4"/>
      <c r="BY316" s="4"/>
      <c r="BZ316" s="4"/>
      <c r="CA316" s="4"/>
      <c r="CB316" s="4"/>
      <c r="CC316" s="4"/>
      <c r="CD316" s="4"/>
      <c r="CE316" s="4"/>
      <c r="CF316" s="4"/>
      <c r="CG316" s="4"/>
      <c r="CH316" s="4"/>
      <c r="CI316" s="4"/>
      <c r="CJ316" s="4"/>
      <c r="CK316" s="4"/>
      <c r="CL316" s="4"/>
      <c r="CM316" s="4"/>
      <c r="CN316" s="4"/>
      <c r="CO316" s="4"/>
      <c r="CP316" s="4"/>
      <c r="CQ316" s="4"/>
    </row>
    <row r="317" spans="1:95" ht="12.75">
      <c r="A317" s="4"/>
      <c r="C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row>
    <row r="318" spans="1:95" ht="12.75">
      <c r="A318" s="4"/>
      <c r="C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row>
    <row r="319" spans="1:95" ht="12.75">
      <c r="A319" s="4"/>
      <c r="C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c r="CQ319" s="4"/>
    </row>
    <row r="320" spans="1:95" ht="12.75">
      <c r="A320" s="4"/>
      <c r="C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c r="CQ320" s="4"/>
    </row>
    <row r="321" spans="1:95" ht="12.75">
      <c r="A321" s="4"/>
      <c r="C321" s="4"/>
      <c r="BP321" s="4"/>
      <c r="BQ321" s="4"/>
      <c r="BR321" s="4"/>
      <c r="BS321" s="4"/>
      <c r="BT321" s="4"/>
      <c r="BU321" s="4"/>
      <c r="BV321" s="4"/>
      <c r="BW321" s="4"/>
      <c r="BX321" s="4"/>
      <c r="BY321" s="4"/>
      <c r="BZ321" s="4"/>
      <c r="CA321" s="4"/>
      <c r="CB321" s="4"/>
      <c r="CC321" s="4"/>
      <c r="CD321" s="4"/>
      <c r="CE321" s="4"/>
      <c r="CF321" s="4"/>
      <c r="CG321" s="4"/>
      <c r="CH321" s="4"/>
      <c r="CI321" s="4"/>
      <c r="CJ321" s="4"/>
      <c r="CK321" s="4"/>
      <c r="CL321" s="4"/>
      <c r="CM321" s="4"/>
      <c r="CN321" s="4"/>
      <c r="CO321" s="4"/>
      <c r="CP321" s="4"/>
      <c r="CQ321" s="4"/>
    </row>
    <row r="322" spans="1:95" ht="12.75">
      <c r="A322" s="4"/>
      <c r="C322" s="4"/>
      <c r="BP322" s="4"/>
      <c r="BQ322" s="4"/>
      <c r="BR322" s="4"/>
      <c r="BS322" s="4"/>
      <c r="BT322" s="4"/>
      <c r="BU322" s="4"/>
      <c r="BV322" s="4"/>
      <c r="BW322" s="4"/>
      <c r="BX322" s="4"/>
      <c r="BY322" s="4"/>
      <c r="BZ322" s="4"/>
      <c r="CA322" s="4"/>
      <c r="CB322" s="4"/>
      <c r="CC322" s="4"/>
      <c r="CD322" s="4"/>
      <c r="CE322" s="4"/>
      <c r="CF322" s="4"/>
      <c r="CG322" s="4"/>
      <c r="CH322" s="4"/>
      <c r="CI322" s="4"/>
      <c r="CJ322" s="4"/>
      <c r="CK322" s="4"/>
      <c r="CL322" s="4"/>
      <c r="CM322" s="4"/>
      <c r="CN322" s="4"/>
      <c r="CO322" s="4"/>
      <c r="CP322" s="4"/>
      <c r="CQ322" s="4"/>
    </row>
    <row r="323" spans="1:95" ht="12.75">
      <c r="A323" s="4"/>
      <c r="C323" s="4"/>
      <c r="BP323" s="4"/>
      <c r="BQ323" s="4"/>
      <c r="BR323" s="4"/>
      <c r="BS323" s="4"/>
      <c r="BT323" s="4"/>
      <c r="BU323" s="4"/>
      <c r="BV323" s="4"/>
      <c r="BW323" s="4"/>
      <c r="BX323" s="4"/>
      <c r="BY323" s="4"/>
      <c r="BZ323" s="4"/>
      <c r="CA323" s="4"/>
      <c r="CB323" s="4"/>
      <c r="CC323" s="4"/>
      <c r="CD323" s="4"/>
      <c r="CE323" s="4"/>
      <c r="CF323" s="4"/>
      <c r="CG323" s="4"/>
      <c r="CH323" s="4"/>
      <c r="CI323" s="4"/>
      <c r="CJ323" s="4"/>
      <c r="CK323" s="4"/>
      <c r="CL323" s="4"/>
      <c r="CM323" s="4"/>
      <c r="CN323" s="4"/>
      <c r="CO323" s="4"/>
      <c r="CP323" s="4"/>
      <c r="CQ323" s="4"/>
    </row>
    <row r="324" spans="1:95" ht="12.75">
      <c r="A324" s="4"/>
      <c r="C324" s="4"/>
      <c r="BP324" s="4"/>
      <c r="BQ324" s="4"/>
      <c r="BR324" s="4"/>
      <c r="BS324" s="4"/>
      <c r="BT324" s="4"/>
      <c r="BU324" s="4"/>
      <c r="BV324" s="4"/>
      <c r="BW324" s="4"/>
      <c r="BX324" s="4"/>
      <c r="BY324" s="4"/>
      <c r="BZ324" s="4"/>
      <c r="CA324" s="4"/>
      <c r="CB324" s="4"/>
      <c r="CC324" s="4"/>
      <c r="CD324" s="4"/>
      <c r="CE324" s="4"/>
      <c r="CF324" s="4"/>
      <c r="CG324" s="4"/>
      <c r="CH324" s="4"/>
      <c r="CI324" s="4"/>
      <c r="CJ324" s="4"/>
      <c r="CK324" s="4"/>
      <c r="CL324" s="4"/>
      <c r="CM324" s="4"/>
      <c r="CN324" s="4"/>
      <c r="CO324" s="4"/>
      <c r="CP324" s="4"/>
      <c r="CQ324" s="4"/>
    </row>
    <row r="325" spans="1:95" ht="12.75">
      <c r="A325" s="4"/>
      <c r="C325" s="4"/>
      <c r="BP325" s="4"/>
      <c r="BQ325" s="4"/>
      <c r="BR325" s="4"/>
      <c r="BS325" s="4"/>
      <c r="BT325" s="4"/>
      <c r="BU325" s="4"/>
      <c r="BV325" s="4"/>
      <c r="BW325" s="4"/>
      <c r="BX325" s="4"/>
      <c r="BY325" s="4"/>
      <c r="BZ325" s="4"/>
      <c r="CA325" s="4"/>
      <c r="CB325" s="4"/>
      <c r="CC325" s="4"/>
      <c r="CD325" s="4"/>
      <c r="CE325" s="4"/>
      <c r="CF325" s="4"/>
      <c r="CG325" s="4"/>
      <c r="CH325" s="4"/>
      <c r="CI325" s="4"/>
      <c r="CJ325" s="4"/>
      <c r="CK325" s="4"/>
      <c r="CL325" s="4"/>
      <c r="CM325" s="4"/>
      <c r="CN325" s="4"/>
      <c r="CO325" s="4"/>
      <c r="CP325" s="4"/>
      <c r="CQ325" s="4"/>
    </row>
    <row r="326" spans="1:95" ht="12.75">
      <c r="A326" s="4"/>
      <c r="C326" s="4"/>
      <c r="BP326" s="4"/>
      <c r="BQ326" s="4"/>
      <c r="BR326" s="4"/>
      <c r="BS326" s="4"/>
      <c r="BT326" s="4"/>
      <c r="BU326" s="4"/>
      <c r="BV326" s="4"/>
      <c r="BW326" s="4"/>
      <c r="BX326" s="4"/>
      <c r="BY326" s="4"/>
      <c r="BZ326" s="4"/>
      <c r="CA326" s="4"/>
      <c r="CB326" s="4"/>
      <c r="CC326" s="4"/>
      <c r="CD326" s="4"/>
      <c r="CE326" s="4"/>
      <c r="CF326" s="4"/>
      <c r="CG326" s="4"/>
      <c r="CH326" s="4"/>
      <c r="CI326" s="4"/>
      <c r="CJ326" s="4"/>
      <c r="CK326" s="4"/>
      <c r="CL326" s="4"/>
      <c r="CM326" s="4"/>
      <c r="CN326" s="4"/>
      <c r="CO326" s="4"/>
      <c r="CP326" s="4"/>
      <c r="CQ326" s="4"/>
    </row>
    <row r="327" spans="1:95" ht="12.75">
      <c r="A327" s="4"/>
      <c r="C327" s="4"/>
      <c r="BP327" s="4"/>
      <c r="BQ327" s="4"/>
      <c r="BR327" s="4"/>
      <c r="BS327" s="4"/>
      <c r="BT327" s="4"/>
      <c r="BU327" s="4"/>
      <c r="BV327" s="4"/>
      <c r="BW327" s="4"/>
      <c r="BX327" s="4"/>
      <c r="BY327" s="4"/>
      <c r="BZ327" s="4"/>
      <c r="CA327" s="4"/>
      <c r="CB327" s="4"/>
      <c r="CC327" s="4"/>
      <c r="CD327" s="4"/>
      <c r="CE327" s="4"/>
      <c r="CF327" s="4"/>
      <c r="CG327" s="4"/>
      <c r="CH327" s="4"/>
      <c r="CI327" s="4"/>
      <c r="CJ327" s="4"/>
      <c r="CK327" s="4"/>
      <c r="CL327" s="4"/>
      <c r="CM327" s="4"/>
      <c r="CN327" s="4"/>
      <c r="CO327" s="4"/>
      <c r="CP327" s="4"/>
      <c r="CQ327" s="4"/>
    </row>
    <row r="328" spans="1:95" ht="12.75">
      <c r="A328" s="4"/>
      <c r="C328" s="4"/>
      <c r="BP328" s="4"/>
      <c r="BQ328" s="4"/>
      <c r="BR328" s="4"/>
      <c r="BS328" s="4"/>
      <c r="BT328" s="4"/>
      <c r="BU328" s="4"/>
      <c r="BV328" s="4"/>
      <c r="BW328" s="4"/>
      <c r="BX328" s="4"/>
      <c r="BY328" s="4"/>
      <c r="BZ328" s="4"/>
      <c r="CA328" s="4"/>
      <c r="CB328" s="4"/>
      <c r="CC328" s="4"/>
      <c r="CD328" s="4"/>
      <c r="CE328" s="4"/>
      <c r="CF328" s="4"/>
      <c r="CG328" s="4"/>
      <c r="CH328" s="4"/>
      <c r="CI328" s="4"/>
      <c r="CJ328" s="4"/>
      <c r="CK328" s="4"/>
      <c r="CL328" s="4"/>
      <c r="CM328" s="4"/>
      <c r="CN328" s="4"/>
      <c r="CO328" s="4"/>
      <c r="CP328" s="4"/>
      <c r="CQ328" s="4"/>
    </row>
    <row r="329" spans="1:95" ht="12.75">
      <c r="A329" s="4"/>
      <c r="C329" s="4"/>
      <c r="BP329" s="4"/>
      <c r="BQ329" s="4"/>
      <c r="BR329" s="4"/>
      <c r="BS329" s="4"/>
      <c r="BT329" s="4"/>
      <c r="BU329" s="4"/>
      <c r="BV329" s="4"/>
      <c r="BW329" s="4"/>
      <c r="BX329" s="4"/>
      <c r="BY329" s="4"/>
      <c r="BZ329" s="4"/>
      <c r="CA329" s="4"/>
      <c r="CB329" s="4"/>
      <c r="CC329" s="4"/>
      <c r="CD329" s="4"/>
      <c r="CE329" s="4"/>
      <c r="CF329" s="4"/>
      <c r="CG329" s="4"/>
      <c r="CH329" s="4"/>
      <c r="CI329" s="4"/>
      <c r="CJ329" s="4"/>
      <c r="CK329" s="4"/>
      <c r="CL329" s="4"/>
      <c r="CM329" s="4"/>
      <c r="CN329" s="4"/>
      <c r="CO329" s="4"/>
      <c r="CP329" s="4"/>
      <c r="CQ329" s="4"/>
    </row>
    <row r="330" spans="1:95" ht="12.75">
      <c r="A330" s="4"/>
      <c r="C330" s="4"/>
      <c r="BP330" s="4"/>
      <c r="BQ330" s="4"/>
      <c r="BR330" s="4"/>
      <c r="BS330" s="4"/>
      <c r="BT330" s="4"/>
      <c r="BU330" s="4"/>
      <c r="BV330" s="4"/>
      <c r="BW330" s="4"/>
      <c r="BX330" s="4"/>
      <c r="BY330" s="4"/>
      <c r="BZ330" s="4"/>
      <c r="CA330" s="4"/>
      <c r="CB330" s="4"/>
      <c r="CC330" s="4"/>
      <c r="CD330" s="4"/>
      <c r="CE330" s="4"/>
      <c r="CF330" s="4"/>
      <c r="CG330" s="4"/>
      <c r="CH330" s="4"/>
      <c r="CI330" s="4"/>
      <c r="CJ330" s="4"/>
      <c r="CK330" s="4"/>
      <c r="CL330" s="4"/>
      <c r="CM330" s="4"/>
      <c r="CN330" s="4"/>
      <c r="CO330" s="4"/>
      <c r="CP330" s="4"/>
      <c r="CQ330" s="4"/>
    </row>
    <row r="331" spans="1:95" ht="12.75">
      <c r="A331" s="4"/>
      <c r="C331" s="4"/>
      <c r="BP331" s="4"/>
      <c r="BQ331" s="4"/>
      <c r="BR331" s="4"/>
      <c r="BS331" s="4"/>
      <c r="BT331" s="4"/>
      <c r="BU331" s="4"/>
      <c r="BV331" s="4"/>
      <c r="BW331" s="4"/>
      <c r="BX331" s="4"/>
      <c r="BY331" s="4"/>
      <c r="BZ331" s="4"/>
      <c r="CA331" s="4"/>
      <c r="CB331" s="4"/>
      <c r="CC331" s="4"/>
      <c r="CD331" s="4"/>
      <c r="CE331" s="4"/>
      <c r="CF331" s="4"/>
      <c r="CG331" s="4"/>
      <c r="CH331" s="4"/>
      <c r="CI331" s="4"/>
      <c r="CJ331" s="4"/>
      <c r="CK331" s="4"/>
      <c r="CL331" s="4"/>
      <c r="CM331" s="4"/>
      <c r="CN331" s="4"/>
      <c r="CO331" s="4"/>
      <c r="CP331" s="4"/>
      <c r="CQ331" s="4"/>
    </row>
    <row r="332" spans="1:95" ht="12.75">
      <c r="A332" s="4"/>
      <c r="C332" s="4"/>
      <c r="BP332" s="4"/>
      <c r="BQ332" s="4"/>
      <c r="BR332" s="4"/>
      <c r="BS332" s="4"/>
      <c r="BT332" s="4"/>
      <c r="BU332" s="4"/>
      <c r="BV332" s="4"/>
      <c r="BW332" s="4"/>
      <c r="BX332" s="4"/>
      <c r="BY332" s="4"/>
      <c r="BZ332" s="4"/>
      <c r="CA332" s="4"/>
      <c r="CB332" s="4"/>
      <c r="CC332" s="4"/>
      <c r="CD332" s="4"/>
      <c r="CE332" s="4"/>
      <c r="CF332" s="4"/>
      <c r="CG332" s="4"/>
      <c r="CH332" s="4"/>
      <c r="CI332" s="4"/>
      <c r="CJ332" s="4"/>
      <c r="CK332" s="4"/>
      <c r="CL332" s="4"/>
      <c r="CM332" s="4"/>
      <c r="CN332" s="4"/>
      <c r="CO332" s="4"/>
      <c r="CP332" s="4"/>
      <c r="CQ332" s="4"/>
    </row>
    <row r="333" spans="1:95" ht="12.75">
      <c r="A333" s="4"/>
      <c r="C333" s="4"/>
      <c r="BP333" s="4"/>
      <c r="BQ333" s="4"/>
      <c r="BR333" s="4"/>
      <c r="BS333" s="4"/>
      <c r="BT333" s="4"/>
      <c r="BU333" s="4"/>
      <c r="BV333" s="4"/>
      <c r="BW333" s="4"/>
      <c r="BX333" s="4"/>
      <c r="BY333" s="4"/>
      <c r="BZ333" s="4"/>
      <c r="CA333" s="4"/>
      <c r="CB333" s="4"/>
      <c r="CC333" s="4"/>
      <c r="CD333" s="4"/>
      <c r="CE333" s="4"/>
      <c r="CF333" s="4"/>
      <c r="CG333" s="4"/>
      <c r="CH333" s="4"/>
      <c r="CI333" s="4"/>
      <c r="CJ333" s="4"/>
      <c r="CK333" s="4"/>
      <c r="CL333" s="4"/>
      <c r="CM333" s="4"/>
      <c r="CN333" s="4"/>
      <c r="CO333" s="4"/>
      <c r="CP333" s="4"/>
      <c r="CQ333" s="4"/>
    </row>
    <row r="334" spans="1:95" ht="12.75">
      <c r="A334" s="4"/>
      <c r="C334" s="4"/>
      <c r="BP334" s="4"/>
      <c r="BQ334" s="4"/>
      <c r="BR334" s="4"/>
      <c r="BS334" s="4"/>
      <c r="BT334" s="4"/>
      <c r="BU334" s="4"/>
      <c r="BV334" s="4"/>
      <c r="BW334" s="4"/>
      <c r="BX334" s="4"/>
      <c r="BY334" s="4"/>
      <c r="BZ334" s="4"/>
      <c r="CA334" s="4"/>
      <c r="CB334" s="4"/>
      <c r="CC334" s="4"/>
      <c r="CD334" s="4"/>
      <c r="CE334" s="4"/>
      <c r="CF334" s="4"/>
      <c r="CG334" s="4"/>
      <c r="CH334" s="4"/>
      <c r="CI334" s="4"/>
      <c r="CJ334" s="4"/>
      <c r="CK334" s="4"/>
      <c r="CL334" s="4"/>
      <c r="CM334" s="4"/>
      <c r="CN334" s="4"/>
      <c r="CO334" s="4"/>
      <c r="CP334" s="4"/>
      <c r="CQ334" s="4"/>
    </row>
    <row r="335" spans="1:95" ht="12.75">
      <c r="A335" s="4"/>
      <c r="C335" s="4"/>
      <c r="BP335" s="4"/>
      <c r="BQ335" s="4"/>
      <c r="BR335" s="4"/>
      <c r="BS335" s="4"/>
      <c r="BT335" s="4"/>
      <c r="BU335" s="4"/>
      <c r="BV335" s="4"/>
      <c r="BW335" s="4"/>
      <c r="BX335" s="4"/>
      <c r="BY335" s="4"/>
      <c r="BZ335" s="4"/>
      <c r="CA335" s="4"/>
      <c r="CB335" s="4"/>
      <c r="CC335" s="4"/>
      <c r="CD335" s="4"/>
      <c r="CE335" s="4"/>
      <c r="CF335" s="4"/>
      <c r="CG335" s="4"/>
      <c r="CH335" s="4"/>
      <c r="CI335" s="4"/>
      <c r="CJ335" s="4"/>
      <c r="CK335" s="4"/>
      <c r="CL335" s="4"/>
      <c r="CM335" s="4"/>
      <c r="CN335" s="4"/>
      <c r="CO335" s="4"/>
      <c r="CP335" s="4"/>
      <c r="CQ335" s="4"/>
    </row>
    <row r="336" spans="1:95" ht="12.75">
      <c r="A336" s="4"/>
      <c r="C336" s="4"/>
      <c r="BP336" s="4"/>
      <c r="BQ336" s="4"/>
      <c r="BR336" s="4"/>
      <c r="BS336" s="4"/>
      <c r="BT336" s="4"/>
      <c r="BU336" s="4"/>
      <c r="BV336" s="4"/>
      <c r="BW336" s="4"/>
      <c r="BX336" s="4"/>
      <c r="BY336" s="4"/>
      <c r="BZ336" s="4"/>
      <c r="CA336" s="4"/>
      <c r="CB336" s="4"/>
      <c r="CC336" s="4"/>
      <c r="CD336" s="4"/>
      <c r="CE336" s="4"/>
      <c r="CF336" s="4"/>
      <c r="CG336" s="4"/>
      <c r="CH336" s="4"/>
      <c r="CI336" s="4"/>
      <c r="CJ336" s="4"/>
      <c r="CK336" s="4"/>
      <c r="CL336" s="4"/>
      <c r="CM336" s="4"/>
      <c r="CN336" s="4"/>
      <c r="CO336" s="4"/>
      <c r="CP336" s="4"/>
      <c r="CQ336" s="4"/>
    </row>
    <row r="337" spans="1:95" ht="12.75">
      <c r="A337" s="4"/>
      <c r="C337" s="4"/>
      <c r="BP337" s="4"/>
      <c r="BQ337" s="4"/>
      <c r="BR337" s="4"/>
      <c r="BS337" s="4"/>
      <c r="BT337" s="4"/>
      <c r="BU337" s="4"/>
      <c r="BV337" s="4"/>
      <c r="BW337" s="4"/>
      <c r="BX337" s="4"/>
      <c r="BY337" s="4"/>
      <c r="BZ337" s="4"/>
      <c r="CA337" s="4"/>
      <c r="CB337" s="4"/>
      <c r="CC337" s="4"/>
      <c r="CD337" s="4"/>
      <c r="CE337" s="4"/>
      <c r="CF337" s="4"/>
      <c r="CG337" s="4"/>
      <c r="CH337" s="4"/>
      <c r="CI337" s="4"/>
      <c r="CJ337" s="4"/>
      <c r="CK337" s="4"/>
      <c r="CL337" s="4"/>
      <c r="CM337" s="4"/>
      <c r="CN337" s="4"/>
      <c r="CO337" s="4"/>
      <c r="CP337" s="4"/>
      <c r="CQ337" s="4"/>
    </row>
    <row r="338" spans="1:95" ht="12.75">
      <c r="A338" s="4"/>
      <c r="C338" s="4"/>
      <c r="BP338" s="4"/>
      <c r="BQ338" s="4"/>
      <c r="BR338" s="4"/>
      <c r="BS338" s="4"/>
      <c r="BT338" s="4"/>
      <c r="BU338" s="4"/>
      <c r="BV338" s="4"/>
      <c r="BW338" s="4"/>
      <c r="BX338" s="4"/>
      <c r="BY338" s="4"/>
      <c r="BZ338" s="4"/>
      <c r="CA338" s="4"/>
      <c r="CB338" s="4"/>
      <c r="CC338" s="4"/>
      <c r="CD338" s="4"/>
      <c r="CE338" s="4"/>
      <c r="CF338" s="4"/>
      <c r="CG338" s="4"/>
      <c r="CH338" s="4"/>
      <c r="CI338" s="4"/>
      <c r="CJ338" s="4"/>
      <c r="CK338" s="4"/>
      <c r="CL338" s="4"/>
      <c r="CM338" s="4"/>
      <c r="CN338" s="4"/>
      <c r="CO338" s="4"/>
      <c r="CP338" s="4"/>
      <c r="CQ338" s="4"/>
    </row>
    <row r="339" spans="1:95" ht="12.75">
      <c r="A339" s="4"/>
      <c r="C339" s="4"/>
      <c r="BP339" s="4"/>
      <c r="BQ339" s="4"/>
      <c r="BR339" s="4"/>
      <c r="BS339" s="4"/>
      <c r="BT339" s="4"/>
      <c r="BU339" s="4"/>
      <c r="BV339" s="4"/>
      <c r="BW339" s="4"/>
      <c r="BX339" s="4"/>
      <c r="BY339" s="4"/>
      <c r="BZ339" s="4"/>
      <c r="CA339" s="4"/>
      <c r="CB339" s="4"/>
      <c r="CC339" s="4"/>
      <c r="CD339" s="4"/>
      <c r="CE339" s="4"/>
      <c r="CF339" s="4"/>
      <c r="CG339" s="4"/>
      <c r="CH339" s="4"/>
      <c r="CI339" s="4"/>
      <c r="CJ339" s="4"/>
      <c r="CK339" s="4"/>
      <c r="CL339" s="4"/>
      <c r="CM339" s="4"/>
      <c r="CN339" s="4"/>
      <c r="CO339" s="4"/>
      <c r="CP339" s="4"/>
      <c r="CQ339" s="4"/>
    </row>
    <row r="340" spans="1:95" ht="12.75">
      <c r="A340" s="4"/>
      <c r="C340" s="4"/>
      <c r="BP340" s="4"/>
      <c r="BQ340" s="4"/>
      <c r="BR340" s="4"/>
      <c r="BS340" s="4"/>
      <c r="BT340" s="4"/>
      <c r="BU340" s="4"/>
      <c r="BV340" s="4"/>
      <c r="BW340" s="4"/>
      <c r="BX340" s="4"/>
      <c r="BY340" s="4"/>
      <c r="BZ340" s="4"/>
      <c r="CA340" s="4"/>
      <c r="CB340" s="4"/>
      <c r="CC340" s="4"/>
      <c r="CD340" s="4"/>
      <c r="CE340" s="4"/>
      <c r="CF340" s="4"/>
      <c r="CG340" s="4"/>
      <c r="CH340" s="4"/>
      <c r="CI340" s="4"/>
      <c r="CJ340" s="4"/>
      <c r="CK340" s="4"/>
      <c r="CL340" s="4"/>
      <c r="CM340" s="4"/>
      <c r="CN340" s="4"/>
      <c r="CO340" s="4"/>
      <c r="CP340" s="4"/>
      <c r="CQ340" s="4"/>
    </row>
    <row r="341" spans="1:95" ht="12.75">
      <c r="A341" s="4"/>
      <c r="C341" s="4"/>
      <c r="BP341" s="4"/>
      <c r="BQ341" s="4"/>
      <c r="BR341" s="4"/>
      <c r="BS341" s="4"/>
      <c r="BT341" s="4"/>
      <c r="BU341" s="4"/>
      <c r="BV341" s="4"/>
      <c r="BW341" s="4"/>
      <c r="BX341" s="4"/>
      <c r="BY341" s="4"/>
      <c r="BZ341" s="4"/>
      <c r="CA341" s="4"/>
      <c r="CB341" s="4"/>
      <c r="CC341" s="4"/>
      <c r="CD341" s="4"/>
      <c r="CE341" s="4"/>
      <c r="CF341" s="4"/>
      <c r="CG341" s="4"/>
      <c r="CH341" s="4"/>
      <c r="CI341" s="4"/>
      <c r="CJ341" s="4"/>
      <c r="CK341" s="4"/>
      <c r="CL341" s="4"/>
      <c r="CM341" s="4"/>
      <c r="CN341" s="4"/>
      <c r="CO341" s="4"/>
      <c r="CP341" s="4"/>
      <c r="CQ341" s="4"/>
    </row>
    <row r="342" spans="1:95" ht="12.75">
      <c r="A342" s="4"/>
      <c r="C342" s="4"/>
      <c r="BP342" s="4"/>
      <c r="BQ342" s="4"/>
      <c r="BR342" s="4"/>
      <c r="BS342" s="4"/>
      <c r="BT342" s="4"/>
      <c r="BU342" s="4"/>
      <c r="BV342" s="4"/>
      <c r="BW342" s="4"/>
      <c r="BX342" s="4"/>
      <c r="BY342" s="4"/>
      <c r="BZ342" s="4"/>
      <c r="CA342" s="4"/>
      <c r="CB342" s="4"/>
      <c r="CC342" s="4"/>
      <c r="CD342" s="4"/>
      <c r="CE342" s="4"/>
      <c r="CF342" s="4"/>
      <c r="CG342" s="4"/>
      <c r="CH342" s="4"/>
      <c r="CI342" s="4"/>
      <c r="CJ342" s="4"/>
      <c r="CK342" s="4"/>
      <c r="CL342" s="4"/>
      <c r="CM342" s="4"/>
      <c r="CN342" s="4"/>
      <c r="CO342" s="4"/>
      <c r="CP342" s="4"/>
      <c r="CQ342" s="4"/>
    </row>
    <row r="343" spans="1:95" ht="12.75">
      <c r="A343" s="4"/>
      <c r="C343" s="4"/>
      <c r="BP343" s="4"/>
      <c r="BQ343" s="4"/>
      <c r="BR343" s="4"/>
      <c r="BS343" s="4"/>
      <c r="BT343" s="4"/>
      <c r="BU343" s="4"/>
      <c r="BV343" s="4"/>
      <c r="BW343" s="4"/>
      <c r="BX343" s="4"/>
      <c r="BY343" s="4"/>
      <c r="BZ343" s="4"/>
      <c r="CA343" s="4"/>
      <c r="CB343" s="4"/>
      <c r="CC343" s="4"/>
      <c r="CD343" s="4"/>
      <c r="CE343" s="4"/>
      <c r="CF343" s="4"/>
      <c r="CG343" s="4"/>
      <c r="CH343" s="4"/>
      <c r="CI343" s="4"/>
      <c r="CJ343" s="4"/>
      <c r="CK343" s="4"/>
      <c r="CL343" s="4"/>
      <c r="CM343" s="4"/>
      <c r="CN343" s="4"/>
      <c r="CO343" s="4"/>
      <c r="CP343" s="4"/>
      <c r="CQ343" s="4"/>
    </row>
    <row r="344" spans="1:95" ht="12.75">
      <c r="A344" s="4"/>
      <c r="C344" s="4"/>
      <c r="BP344" s="4"/>
      <c r="BQ344" s="4"/>
      <c r="BR344" s="4"/>
      <c r="BS344" s="4"/>
      <c r="BT344" s="4"/>
      <c r="BU344" s="4"/>
      <c r="BV344" s="4"/>
      <c r="BW344" s="4"/>
      <c r="BX344" s="4"/>
      <c r="BY344" s="4"/>
      <c r="BZ344" s="4"/>
      <c r="CA344" s="4"/>
      <c r="CB344" s="4"/>
      <c r="CC344" s="4"/>
      <c r="CD344" s="4"/>
      <c r="CE344" s="4"/>
      <c r="CF344" s="4"/>
      <c r="CG344" s="4"/>
      <c r="CH344" s="4"/>
      <c r="CI344" s="4"/>
      <c r="CJ344" s="4"/>
      <c r="CK344" s="4"/>
      <c r="CL344" s="4"/>
      <c r="CM344" s="4"/>
      <c r="CN344" s="4"/>
      <c r="CO344" s="4"/>
      <c r="CP344" s="4"/>
      <c r="CQ344" s="4"/>
    </row>
    <row r="345" spans="1:95" ht="12.75">
      <c r="A345" s="4"/>
      <c r="C345" s="4"/>
      <c r="BP345" s="4"/>
      <c r="BQ345" s="4"/>
      <c r="BR345" s="4"/>
      <c r="BS345" s="4"/>
      <c r="BT345" s="4"/>
      <c r="BU345" s="4"/>
      <c r="BV345" s="4"/>
      <c r="BW345" s="4"/>
      <c r="BX345" s="4"/>
      <c r="BY345" s="4"/>
      <c r="BZ345" s="4"/>
      <c r="CA345" s="4"/>
      <c r="CB345" s="4"/>
      <c r="CC345" s="4"/>
      <c r="CD345" s="4"/>
      <c r="CE345" s="4"/>
      <c r="CF345" s="4"/>
      <c r="CG345" s="4"/>
      <c r="CH345" s="4"/>
      <c r="CI345" s="4"/>
      <c r="CJ345" s="4"/>
      <c r="CK345" s="4"/>
      <c r="CL345" s="4"/>
      <c r="CM345" s="4"/>
      <c r="CN345" s="4"/>
      <c r="CO345" s="4"/>
      <c r="CP345" s="4"/>
      <c r="CQ345" s="4"/>
    </row>
    <row r="346" spans="1:95" ht="12.75">
      <c r="A346" s="4"/>
      <c r="C346" s="4"/>
      <c r="BP346" s="4"/>
      <c r="BQ346" s="4"/>
      <c r="BR346" s="4"/>
      <c r="BS346" s="4"/>
      <c r="BT346" s="4"/>
      <c r="BU346" s="4"/>
      <c r="BV346" s="4"/>
      <c r="BW346" s="4"/>
      <c r="BX346" s="4"/>
      <c r="BY346" s="4"/>
      <c r="BZ346" s="4"/>
      <c r="CA346" s="4"/>
      <c r="CB346" s="4"/>
      <c r="CC346" s="4"/>
      <c r="CD346" s="4"/>
      <c r="CE346" s="4"/>
      <c r="CF346" s="4"/>
      <c r="CG346" s="4"/>
      <c r="CH346" s="4"/>
      <c r="CI346" s="4"/>
      <c r="CJ346" s="4"/>
      <c r="CK346" s="4"/>
      <c r="CL346" s="4"/>
      <c r="CM346" s="4"/>
      <c r="CN346" s="4"/>
      <c r="CO346" s="4"/>
      <c r="CP346" s="4"/>
      <c r="CQ346" s="4"/>
    </row>
    <row r="347" spans="1:95" ht="12.75">
      <c r="A347" s="4"/>
      <c r="C347" s="4"/>
      <c r="BP347" s="4"/>
      <c r="BQ347" s="4"/>
      <c r="BR347" s="4"/>
      <c r="BS347" s="4"/>
      <c r="BT347" s="4"/>
      <c r="BU347" s="4"/>
      <c r="BV347" s="4"/>
      <c r="BW347" s="4"/>
      <c r="BX347" s="4"/>
      <c r="BY347" s="4"/>
      <c r="BZ347" s="4"/>
      <c r="CA347" s="4"/>
      <c r="CB347" s="4"/>
      <c r="CC347" s="4"/>
      <c r="CD347" s="4"/>
      <c r="CE347" s="4"/>
      <c r="CF347" s="4"/>
      <c r="CG347" s="4"/>
      <c r="CH347" s="4"/>
      <c r="CI347" s="4"/>
      <c r="CJ347" s="4"/>
      <c r="CK347" s="4"/>
      <c r="CL347" s="4"/>
      <c r="CM347" s="4"/>
      <c r="CN347" s="4"/>
      <c r="CO347" s="4"/>
      <c r="CP347" s="4"/>
      <c r="CQ347" s="4"/>
    </row>
    <row r="348" spans="1:95" ht="12.75">
      <c r="A348" s="4"/>
      <c r="C348" s="4"/>
      <c r="BP348" s="4"/>
      <c r="BQ348" s="4"/>
      <c r="BR348" s="4"/>
      <c r="BS348" s="4"/>
      <c r="BT348" s="4"/>
      <c r="BU348" s="4"/>
      <c r="BV348" s="4"/>
      <c r="BW348" s="4"/>
      <c r="BX348" s="4"/>
      <c r="BY348" s="4"/>
      <c r="BZ348" s="4"/>
      <c r="CA348" s="4"/>
      <c r="CB348" s="4"/>
      <c r="CC348" s="4"/>
      <c r="CD348" s="4"/>
      <c r="CE348" s="4"/>
      <c r="CF348" s="4"/>
      <c r="CG348" s="4"/>
      <c r="CH348" s="4"/>
      <c r="CI348" s="4"/>
      <c r="CJ348" s="4"/>
      <c r="CK348" s="4"/>
      <c r="CL348" s="4"/>
      <c r="CM348" s="4"/>
      <c r="CN348" s="4"/>
      <c r="CO348" s="4"/>
      <c r="CP348" s="4"/>
      <c r="CQ348" s="4"/>
    </row>
    <row r="349" spans="1:95" ht="12.75">
      <c r="A349" s="4"/>
      <c r="C349" s="4"/>
      <c r="BP349" s="4"/>
      <c r="BQ349" s="4"/>
      <c r="BR349" s="4"/>
      <c r="BS349" s="4"/>
      <c r="BT349" s="4"/>
      <c r="BU349" s="4"/>
      <c r="BV349" s="4"/>
      <c r="BW349" s="4"/>
      <c r="BX349" s="4"/>
      <c r="BY349" s="4"/>
      <c r="BZ349" s="4"/>
      <c r="CA349" s="4"/>
      <c r="CB349" s="4"/>
      <c r="CC349" s="4"/>
      <c r="CD349" s="4"/>
      <c r="CE349" s="4"/>
      <c r="CF349" s="4"/>
      <c r="CG349" s="4"/>
      <c r="CH349" s="4"/>
      <c r="CI349" s="4"/>
      <c r="CJ349" s="4"/>
      <c r="CK349" s="4"/>
      <c r="CL349" s="4"/>
      <c r="CM349" s="4"/>
      <c r="CN349" s="4"/>
      <c r="CO349" s="4"/>
      <c r="CP349" s="4"/>
      <c r="CQ349" s="4"/>
    </row>
    <row r="350" spans="1:95" ht="12.75">
      <c r="A350" s="4"/>
      <c r="C350" s="4"/>
      <c r="BP350" s="4"/>
      <c r="BQ350" s="4"/>
      <c r="BR350" s="4"/>
      <c r="BS350" s="4"/>
      <c r="BT350" s="4"/>
      <c r="BU350" s="4"/>
      <c r="BV350" s="4"/>
      <c r="BW350" s="4"/>
      <c r="BX350" s="4"/>
      <c r="BY350" s="4"/>
      <c r="BZ350" s="4"/>
      <c r="CA350" s="4"/>
      <c r="CB350" s="4"/>
      <c r="CC350" s="4"/>
      <c r="CD350" s="4"/>
      <c r="CE350" s="4"/>
      <c r="CF350" s="4"/>
      <c r="CG350" s="4"/>
      <c r="CH350" s="4"/>
      <c r="CI350" s="4"/>
      <c r="CJ350" s="4"/>
      <c r="CK350" s="4"/>
      <c r="CL350" s="4"/>
      <c r="CM350" s="4"/>
      <c r="CN350" s="4"/>
      <c r="CO350" s="4"/>
      <c r="CP350" s="4"/>
      <c r="CQ350" s="4"/>
    </row>
    <row r="351" spans="1:95" ht="12.75">
      <c r="A351" s="4"/>
      <c r="C351" s="4"/>
      <c r="BP351" s="4"/>
      <c r="BQ351" s="4"/>
      <c r="BR351" s="4"/>
      <c r="BS351" s="4"/>
      <c r="BT351" s="4"/>
      <c r="BU351" s="4"/>
      <c r="BV351" s="4"/>
      <c r="BW351" s="4"/>
      <c r="BX351" s="4"/>
      <c r="BY351" s="4"/>
      <c r="BZ351" s="4"/>
      <c r="CA351" s="4"/>
      <c r="CB351" s="4"/>
      <c r="CC351" s="4"/>
      <c r="CD351" s="4"/>
      <c r="CE351" s="4"/>
      <c r="CF351" s="4"/>
      <c r="CG351" s="4"/>
      <c r="CH351" s="4"/>
      <c r="CI351" s="4"/>
      <c r="CJ351" s="4"/>
      <c r="CK351" s="4"/>
      <c r="CL351" s="4"/>
      <c r="CM351" s="4"/>
      <c r="CN351" s="4"/>
      <c r="CO351" s="4"/>
      <c r="CP351" s="4"/>
      <c r="CQ351" s="4"/>
    </row>
    <row r="352" spans="1:95" ht="12.75">
      <c r="A352" s="4"/>
      <c r="C352" s="4"/>
      <c r="BP352" s="4"/>
      <c r="BQ352" s="4"/>
      <c r="BR352" s="4"/>
      <c r="BS352" s="4"/>
      <c r="BT352" s="4"/>
      <c r="BU352" s="4"/>
      <c r="BV352" s="4"/>
      <c r="BW352" s="4"/>
      <c r="BX352" s="4"/>
      <c r="BY352" s="4"/>
      <c r="BZ352" s="4"/>
      <c r="CA352" s="4"/>
      <c r="CB352" s="4"/>
      <c r="CC352" s="4"/>
      <c r="CD352" s="4"/>
      <c r="CE352" s="4"/>
      <c r="CF352" s="4"/>
      <c r="CG352" s="4"/>
      <c r="CH352" s="4"/>
      <c r="CI352" s="4"/>
      <c r="CJ352" s="4"/>
      <c r="CK352" s="4"/>
      <c r="CL352" s="4"/>
      <c r="CM352" s="4"/>
      <c r="CN352" s="4"/>
      <c r="CO352" s="4"/>
      <c r="CP352" s="4"/>
      <c r="CQ352" s="4"/>
    </row>
    <row r="353" spans="1:95" ht="12.75">
      <c r="A353" s="4"/>
      <c r="C353" s="4"/>
      <c r="BP353" s="4"/>
      <c r="BQ353" s="4"/>
      <c r="BR353" s="4"/>
      <c r="BS353" s="4"/>
      <c r="BT353" s="4"/>
      <c r="BU353" s="4"/>
      <c r="BV353" s="4"/>
      <c r="BW353" s="4"/>
      <c r="BX353" s="4"/>
      <c r="BY353" s="4"/>
      <c r="BZ353" s="4"/>
      <c r="CA353" s="4"/>
      <c r="CB353" s="4"/>
      <c r="CC353" s="4"/>
      <c r="CD353" s="4"/>
      <c r="CE353" s="4"/>
      <c r="CF353" s="4"/>
      <c r="CG353" s="4"/>
      <c r="CH353" s="4"/>
      <c r="CI353" s="4"/>
      <c r="CJ353" s="4"/>
      <c r="CK353" s="4"/>
      <c r="CL353" s="4"/>
      <c r="CM353" s="4"/>
      <c r="CN353" s="4"/>
      <c r="CO353" s="4"/>
      <c r="CP353" s="4"/>
      <c r="CQ353" s="4"/>
    </row>
    <row r="354" spans="1:95" ht="12.75">
      <c r="A354" s="4"/>
      <c r="C354" s="4"/>
      <c r="BP354" s="4"/>
      <c r="BQ354" s="4"/>
      <c r="BR354" s="4"/>
      <c r="BS354" s="4"/>
      <c r="BT354" s="4"/>
      <c r="BU354" s="4"/>
      <c r="BV354" s="4"/>
      <c r="BW354" s="4"/>
      <c r="BX354" s="4"/>
      <c r="BY354" s="4"/>
      <c r="BZ354" s="4"/>
      <c r="CA354" s="4"/>
      <c r="CB354" s="4"/>
      <c r="CC354" s="4"/>
      <c r="CD354" s="4"/>
      <c r="CE354" s="4"/>
      <c r="CF354" s="4"/>
      <c r="CG354" s="4"/>
      <c r="CH354" s="4"/>
      <c r="CI354" s="4"/>
      <c r="CJ354" s="4"/>
      <c r="CK354" s="4"/>
      <c r="CL354" s="4"/>
      <c r="CM354" s="4"/>
      <c r="CN354" s="4"/>
      <c r="CO354" s="4"/>
      <c r="CP354" s="4"/>
      <c r="CQ354" s="4"/>
    </row>
    <row r="355" spans="1:95" ht="12.75">
      <c r="A355" s="4"/>
      <c r="C355" s="4"/>
      <c r="BP355" s="4"/>
      <c r="BQ355" s="4"/>
      <c r="BR355" s="4"/>
      <c r="BS355" s="4"/>
      <c r="BT355" s="4"/>
      <c r="BU355" s="4"/>
      <c r="BV355" s="4"/>
      <c r="BW355" s="4"/>
      <c r="BX355" s="4"/>
      <c r="BY355" s="4"/>
      <c r="BZ355" s="4"/>
      <c r="CA355" s="4"/>
      <c r="CB355" s="4"/>
      <c r="CC355" s="4"/>
      <c r="CD355" s="4"/>
      <c r="CE355" s="4"/>
      <c r="CF355" s="4"/>
      <c r="CG355" s="4"/>
      <c r="CH355" s="4"/>
      <c r="CI355" s="4"/>
      <c r="CJ355" s="4"/>
      <c r="CK355" s="4"/>
      <c r="CL355" s="4"/>
      <c r="CM355" s="4"/>
      <c r="CN355" s="4"/>
      <c r="CO355" s="4"/>
      <c r="CP355" s="4"/>
      <c r="CQ355" s="4"/>
    </row>
    <row r="356" spans="1:95" ht="12.75">
      <c r="A356" s="4"/>
      <c r="C356" s="4"/>
      <c r="BP356" s="4"/>
      <c r="BQ356" s="4"/>
      <c r="BR356" s="4"/>
      <c r="BS356" s="4"/>
      <c r="BT356" s="4"/>
      <c r="BU356" s="4"/>
      <c r="BV356" s="4"/>
      <c r="BW356" s="4"/>
      <c r="BX356" s="4"/>
      <c r="BY356" s="4"/>
      <c r="BZ356" s="4"/>
      <c r="CA356" s="4"/>
      <c r="CB356" s="4"/>
      <c r="CC356" s="4"/>
      <c r="CD356" s="4"/>
      <c r="CE356" s="4"/>
      <c r="CF356" s="4"/>
      <c r="CG356" s="4"/>
      <c r="CH356" s="4"/>
      <c r="CI356" s="4"/>
      <c r="CJ356" s="4"/>
      <c r="CK356" s="4"/>
      <c r="CL356" s="4"/>
      <c r="CM356" s="4"/>
      <c r="CN356" s="4"/>
      <c r="CO356" s="4"/>
      <c r="CP356" s="4"/>
      <c r="CQ356" s="4"/>
    </row>
    <row r="357" spans="1:95" ht="12.75">
      <c r="A357" s="4"/>
      <c r="C357" s="4"/>
      <c r="BP357" s="4"/>
      <c r="BQ357" s="4"/>
      <c r="BR357" s="4"/>
      <c r="BS357" s="4"/>
      <c r="BT357" s="4"/>
      <c r="BU357" s="4"/>
      <c r="BV357" s="4"/>
      <c r="BW357" s="4"/>
      <c r="BX357" s="4"/>
      <c r="BY357" s="4"/>
      <c r="BZ357" s="4"/>
      <c r="CA357" s="4"/>
      <c r="CB357" s="4"/>
      <c r="CC357" s="4"/>
      <c r="CD357" s="4"/>
      <c r="CE357" s="4"/>
      <c r="CF357" s="4"/>
      <c r="CG357" s="4"/>
      <c r="CH357" s="4"/>
      <c r="CI357" s="4"/>
      <c r="CJ357" s="4"/>
      <c r="CK357" s="4"/>
      <c r="CL357" s="4"/>
      <c r="CM357" s="4"/>
      <c r="CN357" s="4"/>
      <c r="CO357" s="4"/>
      <c r="CP357" s="4"/>
      <c r="CQ357" s="4"/>
    </row>
    <row r="358" spans="1:95" ht="12.75">
      <c r="A358" s="4"/>
      <c r="C358" s="4"/>
      <c r="BP358" s="4"/>
      <c r="BQ358" s="4"/>
      <c r="BR358" s="4"/>
      <c r="BS358" s="4"/>
      <c r="BT358" s="4"/>
      <c r="BU358" s="4"/>
      <c r="BV358" s="4"/>
      <c r="BW358" s="4"/>
      <c r="BX358" s="4"/>
      <c r="BY358" s="4"/>
      <c r="BZ358" s="4"/>
      <c r="CA358" s="4"/>
      <c r="CB358" s="4"/>
      <c r="CC358" s="4"/>
      <c r="CD358" s="4"/>
      <c r="CE358" s="4"/>
      <c r="CF358" s="4"/>
      <c r="CG358" s="4"/>
      <c r="CH358" s="4"/>
      <c r="CI358" s="4"/>
      <c r="CJ358" s="4"/>
      <c r="CK358" s="4"/>
      <c r="CL358" s="4"/>
      <c r="CM358" s="4"/>
      <c r="CN358" s="4"/>
      <c r="CO358" s="4"/>
      <c r="CP358" s="4"/>
      <c r="CQ358" s="4"/>
    </row>
    <row r="359" spans="1:95" ht="12.75">
      <c r="A359" s="4"/>
      <c r="C359" s="4"/>
      <c r="BP359" s="4"/>
      <c r="BQ359" s="4"/>
      <c r="BR359" s="4"/>
      <c r="BS359" s="4"/>
      <c r="BT359" s="4"/>
      <c r="BU359" s="4"/>
      <c r="BV359" s="4"/>
      <c r="BW359" s="4"/>
      <c r="BX359" s="4"/>
      <c r="BY359" s="4"/>
      <c r="BZ359" s="4"/>
      <c r="CA359" s="4"/>
      <c r="CB359" s="4"/>
      <c r="CC359" s="4"/>
      <c r="CD359" s="4"/>
      <c r="CE359" s="4"/>
      <c r="CF359" s="4"/>
      <c r="CG359" s="4"/>
      <c r="CH359" s="4"/>
      <c r="CI359" s="4"/>
      <c r="CJ359" s="4"/>
      <c r="CK359" s="4"/>
      <c r="CL359" s="4"/>
      <c r="CM359" s="4"/>
      <c r="CN359" s="4"/>
      <c r="CO359" s="4"/>
      <c r="CP359" s="4"/>
      <c r="CQ359" s="4"/>
    </row>
    <row r="360" spans="1:95" ht="12.75">
      <c r="A360" s="4"/>
      <c r="C360" s="4"/>
      <c r="BP360" s="4"/>
      <c r="BQ360" s="4"/>
      <c r="BR360" s="4"/>
      <c r="BS360" s="4"/>
      <c r="BT360" s="4"/>
      <c r="BU360" s="4"/>
      <c r="BV360" s="4"/>
      <c r="BW360" s="4"/>
      <c r="BX360" s="4"/>
      <c r="BY360" s="4"/>
      <c r="BZ360" s="4"/>
      <c r="CA360" s="4"/>
      <c r="CB360" s="4"/>
      <c r="CC360" s="4"/>
      <c r="CD360" s="4"/>
      <c r="CE360" s="4"/>
      <c r="CF360" s="4"/>
      <c r="CG360" s="4"/>
      <c r="CH360" s="4"/>
      <c r="CI360" s="4"/>
      <c r="CJ360" s="4"/>
      <c r="CK360" s="4"/>
      <c r="CL360" s="4"/>
      <c r="CM360" s="4"/>
      <c r="CN360" s="4"/>
      <c r="CO360" s="4"/>
      <c r="CP360" s="4"/>
      <c r="CQ360" s="4"/>
    </row>
    <row r="361" spans="1:95" ht="12.75">
      <c r="A361" s="4"/>
      <c r="C361" s="4"/>
      <c r="BP361" s="4"/>
      <c r="BQ361" s="4"/>
      <c r="BR361" s="4"/>
      <c r="BS361" s="4"/>
      <c r="BT361" s="4"/>
      <c r="BU361" s="4"/>
      <c r="BV361" s="4"/>
      <c r="BW361" s="4"/>
      <c r="BX361" s="4"/>
      <c r="BY361" s="4"/>
      <c r="BZ361" s="4"/>
      <c r="CA361" s="4"/>
      <c r="CB361" s="4"/>
      <c r="CC361" s="4"/>
      <c r="CD361" s="4"/>
      <c r="CE361" s="4"/>
      <c r="CF361" s="4"/>
      <c r="CG361" s="4"/>
      <c r="CH361" s="4"/>
      <c r="CI361" s="4"/>
      <c r="CJ361" s="4"/>
      <c r="CK361" s="4"/>
      <c r="CL361" s="4"/>
      <c r="CM361" s="4"/>
      <c r="CN361" s="4"/>
      <c r="CO361" s="4"/>
      <c r="CP361" s="4"/>
      <c r="CQ361" s="4"/>
    </row>
    <row r="362" spans="1:95" ht="12.75">
      <c r="A362" s="4"/>
      <c r="C362" s="4"/>
      <c r="BP362" s="4"/>
      <c r="BQ362" s="4"/>
      <c r="BR362" s="4"/>
      <c r="BS362" s="4"/>
      <c r="BT362" s="4"/>
      <c r="BU362" s="4"/>
      <c r="BV362" s="4"/>
      <c r="BW362" s="4"/>
      <c r="BX362" s="4"/>
      <c r="BY362" s="4"/>
      <c r="BZ362" s="4"/>
      <c r="CA362" s="4"/>
      <c r="CB362" s="4"/>
      <c r="CC362" s="4"/>
      <c r="CD362" s="4"/>
      <c r="CE362" s="4"/>
      <c r="CF362" s="4"/>
      <c r="CG362" s="4"/>
      <c r="CH362" s="4"/>
      <c r="CI362" s="4"/>
      <c r="CJ362" s="4"/>
      <c r="CK362" s="4"/>
      <c r="CL362" s="4"/>
      <c r="CM362" s="4"/>
      <c r="CN362" s="4"/>
      <c r="CO362" s="4"/>
      <c r="CP362" s="4"/>
      <c r="CQ362" s="4"/>
    </row>
    <row r="363" spans="1:95" ht="12.75">
      <c r="A363" s="4"/>
      <c r="C363" s="4"/>
      <c r="BP363" s="4"/>
      <c r="BQ363" s="4"/>
      <c r="BR363" s="4"/>
      <c r="BS363" s="4"/>
      <c r="BT363" s="4"/>
      <c r="BU363" s="4"/>
      <c r="BV363" s="4"/>
      <c r="BW363" s="4"/>
      <c r="BX363" s="4"/>
      <c r="BY363" s="4"/>
      <c r="BZ363" s="4"/>
      <c r="CA363" s="4"/>
      <c r="CB363" s="4"/>
      <c r="CC363" s="4"/>
      <c r="CD363" s="4"/>
      <c r="CE363" s="4"/>
      <c r="CF363" s="4"/>
      <c r="CG363" s="4"/>
      <c r="CH363" s="4"/>
      <c r="CI363" s="4"/>
      <c r="CJ363" s="4"/>
      <c r="CK363" s="4"/>
      <c r="CL363" s="4"/>
      <c r="CM363" s="4"/>
      <c r="CN363" s="4"/>
      <c r="CO363" s="4"/>
      <c r="CP363" s="4"/>
      <c r="CQ363" s="4"/>
    </row>
    <row r="364" spans="1:95" ht="12.75">
      <c r="A364" s="4"/>
      <c r="C364" s="4"/>
      <c r="BP364" s="4"/>
      <c r="BQ364" s="4"/>
      <c r="BR364" s="4"/>
      <c r="BS364" s="4"/>
      <c r="BT364" s="4"/>
      <c r="BU364" s="4"/>
      <c r="BV364" s="4"/>
      <c r="BW364" s="4"/>
      <c r="BX364" s="4"/>
      <c r="BY364" s="4"/>
      <c r="BZ364" s="4"/>
      <c r="CA364" s="4"/>
      <c r="CB364" s="4"/>
      <c r="CC364" s="4"/>
      <c r="CD364" s="4"/>
      <c r="CE364" s="4"/>
      <c r="CF364" s="4"/>
      <c r="CG364" s="4"/>
      <c r="CH364" s="4"/>
      <c r="CI364" s="4"/>
      <c r="CJ364" s="4"/>
      <c r="CK364" s="4"/>
      <c r="CL364" s="4"/>
      <c r="CM364" s="4"/>
      <c r="CN364" s="4"/>
      <c r="CO364" s="4"/>
      <c r="CP364" s="4"/>
      <c r="CQ364" s="4"/>
    </row>
    <row r="365" spans="1:95" ht="12.75">
      <c r="A365" s="4"/>
      <c r="C365" s="4"/>
      <c r="BP365" s="4"/>
      <c r="BQ365" s="4"/>
      <c r="BR365" s="4"/>
      <c r="BS365" s="4"/>
      <c r="BT365" s="4"/>
      <c r="BU365" s="4"/>
      <c r="BV365" s="4"/>
      <c r="BW365" s="4"/>
      <c r="BX365" s="4"/>
      <c r="BY365" s="4"/>
      <c r="BZ365" s="4"/>
      <c r="CA365" s="4"/>
      <c r="CB365" s="4"/>
      <c r="CC365" s="4"/>
      <c r="CD365" s="4"/>
      <c r="CE365" s="4"/>
      <c r="CF365" s="4"/>
      <c r="CG365" s="4"/>
      <c r="CH365" s="4"/>
      <c r="CI365" s="4"/>
      <c r="CJ365" s="4"/>
      <c r="CK365" s="4"/>
      <c r="CL365" s="4"/>
      <c r="CM365" s="4"/>
      <c r="CN365" s="4"/>
      <c r="CO365" s="4"/>
      <c r="CP365" s="4"/>
      <c r="CQ365" s="4"/>
    </row>
    <row r="366" spans="1:95" ht="12.75">
      <c r="A366" s="4"/>
      <c r="C366" s="4"/>
      <c r="BP366" s="4"/>
      <c r="BQ366" s="4"/>
      <c r="BR366" s="4"/>
      <c r="BS366" s="4"/>
      <c r="BT366" s="4"/>
      <c r="BU366" s="4"/>
      <c r="BV366" s="4"/>
      <c r="BW366" s="4"/>
      <c r="BX366" s="4"/>
      <c r="BY366" s="4"/>
      <c r="BZ366" s="4"/>
      <c r="CA366" s="4"/>
      <c r="CB366" s="4"/>
      <c r="CC366" s="4"/>
      <c r="CD366" s="4"/>
      <c r="CE366" s="4"/>
      <c r="CF366" s="4"/>
      <c r="CG366" s="4"/>
      <c r="CH366" s="4"/>
      <c r="CI366" s="4"/>
      <c r="CJ366" s="4"/>
      <c r="CK366" s="4"/>
      <c r="CL366" s="4"/>
      <c r="CM366" s="4"/>
      <c r="CN366" s="4"/>
      <c r="CO366" s="4"/>
      <c r="CP366" s="4"/>
      <c r="CQ366" s="4"/>
    </row>
    <row r="367" spans="1:95" ht="12.75">
      <c r="A367" s="4"/>
      <c r="C367" s="4"/>
      <c r="BP367" s="4"/>
      <c r="BQ367" s="4"/>
      <c r="BR367" s="4"/>
      <c r="BS367" s="4"/>
      <c r="BT367" s="4"/>
      <c r="BU367" s="4"/>
      <c r="BV367" s="4"/>
      <c r="BW367" s="4"/>
      <c r="BX367" s="4"/>
      <c r="BY367" s="4"/>
      <c r="BZ367" s="4"/>
      <c r="CA367" s="4"/>
      <c r="CB367" s="4"/>
      <c r="CC367" s="4"/>
      <c r="CD367" s="4"/>
      <c r="CE367" s="4"/>
      <c r="CF367" s="4"/>
      <c r="CG367" s="4"/>
      <c r="CH367" s="4"/>
      <c r="CI367" s="4"/>
      <c r="CJ367" s="4"/>
      <c r="CK367" s="4"/>
      <c r="CL367" s="4"/>
      <c r="CM367" s="4"/>
      <c r="CN367" s="4"/>
      <c r="CO367" s="4"/>
      <c r="CP367" s="4"/>
      <c r="CQ367" s="4"/>
    </row>
    <row r="368" spans="1:95" ht="12.75">
      <c r="A368" s="4"/>
      <c r="C368" s="4"/>
      <c r="BP368" s="4"/>
      <c r="BQ368" s="4"/>
      <c r="BR368" s="4"/>
      <c r="BS368" s="4"/>
      <c r="BT368" s="4"/>
      <c r="BU368" s="4"/>
      <c r="BV368" s="4"/>
      <c r="BW368" s="4"/>
      <c r="BX368" s="4"/>
      <c r="BY368" s="4"/>
      <c r="BZ368" s="4"/>
      <c r="CA368" s="4"/>
      <c r="CB368" s="4"/>
      <c r="CC368" s="4"/>
      <c r="CD368" s="4"/>
      <c r="CE368" s="4"/>
      <c r="CF368" s="4"/>
      <c r="CG368" s="4"/>
      <c r="CH368" s="4"/>
      <c r="CI368" s="4"/>
      <c r="CJ368" s="4"/>
      <c r="CK368" s="4"/>
      <c r="CL368" s="4"/>
      <c r="CM368" s="4"/>
      <c r="CN368" s="4"/>
      <c r="CO368" s="4"/>
      <c r="CP368" s="4"/>
      <c r="CQ368" s="4"/>
    </row>
    <row r="369" spans="1:95" ht="12.75">
      <c r="A369" s="4"/>
      <c r="C369" s="4"/>
      <c r="BP369" s="4"/>
      <c r="BQ369" s="4"/>
      <c r="BR369" s="4"/>
      <c r="BS369" s="4"/>
      <c r="BT369" s="4"/>
      <c r="BU369" s="4"/>
      <c r="BV369" s="4"/>
      <c r="BW369" s="4"/>
      <c r="BX369" s="4"/>
      <c r="BY369" s="4"/>
      <c r="BZ369" s="4"/>
      <c r="CA369" s="4"/>
      <c r="CB369" s="4"/>
      <c r="CC369" s="4"/>
      <c r="CD369" s="4"/>
      <c r="CE369" s="4"/>
      <c r="CF369" s="4"/>
      <c r="CG369" s="4"/>
      <c r="CH369" s="4"/>
      <c r="CI369" s="4"/>
      <c r="CJ369" s="4"/>
      <c r="CK369" s="4"/>
      <c r="CL369" s="4"/>
      <c r="CM369" s="4"/>
      <c r="CN369" s="4"/>
      <c r="CO369" s="4"/>
      <c r="CP369" s="4"/>
      <c r="CQ369" s="4"/>
    </row>
    <row r="370" spans="1:95" ht="12.75">
      <c r="A370" s="4"/>
      <c r="C370" s="4"/>
      <c r="BP370" s="4"/>
      <c r="BQ370" s="4"/>
      <c r="BR370" s="4"/>
      <c r="BS370" s="4"/>
      <c r="BT370" s="4"/>
      <c r="BU370" s="4"/>
      <c r="BV370" s="4"/>
      <c r="BW370" s="4"/>
      <c r="BX370" s="4"/>
      <c r="BY370" s="4"/>
      <c r="BZ370" s="4"/>
      <c r="CA370" s="4"/>
      <c r="CB370" s="4"/>
      <c r="CC370" s="4"/>
      <c r="CD370" s="4"/>
      <c r="CE370" s="4"/>
      <c r="CF370" s="4"/>
      <c r="CG370" s="4"/>
      <c r="CH370" s="4"/>
      <c r="CI370" s="4"/>
      <c r="CJ370" s="4"/>
      <c r="CK370" s="4"/>
      <c r="CL370" s="4"/>
      <c r="CM370" s="4"/>
      <c r="CN370" s="4"/>
      <c r="CO370" s="4"/>
      <c r="CP370" s="4"/>
      <c r="CQ370" s="4"/>
    </row>
    <row r="371" spans="1:95" ht="12.75">
      <c r="A371" s="4"/>
      <c r="C371" s="4"/>
      <c r="BP371" s="4"/>
      <c r="BQ371" s="4"/>
      <c r="BR371" s="4"/>
      <c r="BS371" s="4"/>
      <c r="BT371" s="4"/>
      <c r="BU371" s="4"/>
      <c r="BV371" s="4"/>
      <c r="BW371" s="4"/>
      <c r="BX371" s="4"/>
      <c r="BY371" s="4"/>
      <c r="BZ371" s="4"/>
      <c r="CA371" s="4"/>
      <c r="CB371" s="4"/>
      <c r="CC371" s="4"/>
      <c r="CD371" s="4"/>
      <c r="CE371" s="4"/>
      <c r="CF371" s="4"/>
      <c r="CG371" s="4"/>
      <c r="CH371" s="4"/>
      <c r="CI371" s="4"/>
      <c r="CJ371" s="4"/>
      <c r="CK371" s="4"/>
      <c r="CL371" s="4"/>
      <c r="CM371" s="4"/>
      <c r="CN371" s="4"/>
      <c r="CO371" s="4"/>
      <c r="CP371" s="4"/>
      <c r="CQ371" s="4"/>
    </row>
    <row r="372" spans="1:95" ht="12.75">
      <c r="A372" s="4"/>
      <c r="C372" s="4"/>
      <c r="BP372" s="4"/>
      <c r="BQ372" s="4"/>
      <c r="BR372" s="4"/>
      <c r="BS372" s="4"/>
      <c r="BT372" s="4"/>
      <c r="BU372" s="4"/>
      <c r="BV372" s="4"/>
      <c r="BW372" s="4"/>
      <c r="BX372" s="4"/>
      <c r="BY372" s="4"/>
      <c r="BZ372" s="4"/>
      <c r="CA372" s="4"/>
      <c r="CB372" s="4"/>
      <c r="CC372" s="4"/>
      <c r="CD372" s="4"/>
      <c r="CE372" s="4"/>
      <c r="CF372" s="4"/>
      <c r="CG372" s="4"/>
      <c r="CH372" s="4"/>
      <c r="CI372" s="4"/>
      <c r="CJ372" s="4"/>
      <c r="CK372" s="4"/>
      <c r="CL372" s="4"/>
      <c r="CM372" s="4"/>
      <c r="CN372" s="4"/>
      <c r="CO372" s="4"/>
      <c r="CP372" s="4"/>
      <c r="CQ372" s="4"/>
    </row>
    <row r="373" spans="1:95" ht="12.75">
      <c r="A373" s="4"/>
      <c r="C373" s="4"/>
      <c r="BP373" s="4"/>
      <c r="BQ373" s="4"/>
      <c r="BR373" s="4"/>
      <c r="BS373" s="4"/>
      <c r="BT373" s="4"/>
      <c r="BU373" s="4"/>
      <c r="BV373" s="4"/>
      <c r="BW373" s="4"/>
      <c r="BX373" s="4"/>
      <c r="BY373" s="4"/>
      <c r="BZ373" s="4"/>
      <c r="CA373" s="4"/>
      <c r="CB373" s="4"/>
      <c r="CC373" s="4"/>
      <c r="CD373" s="4"/>
      <c r="CE373" s="4"/>
      <c r="CF373" s="4"/>
      <c r="CG373" s="4"/>
      <c r="CH373" s="4"/>
      <c r="CI373" s="4"/>
      <c r="CJ373" s="4"/>
      <c r="CK373" s="4"/>
      <c r="CL373" s="4"/>
      <c r="CM373" s="4"/>
      <c r="CN373" s="4"/>
      <c r="CO373" s="4"/>
      <c r="CP373" s="4"/>
      <c r="CQ373" s="4"/>
    </row>
    <row r="374" spans="1:95" ht="12.75">
      <c r="A374" s="4"/>
      <c r="C374" s="4"/>
      <c r="BP374" s="4"/>
      <c r="BQ374" s="4"/>
      <c r="BR374" s="4"/>
      <c r="BS374" s="4"/>
      <c r="BT374" s="4"/>
      <c r="BU374" s="4"/>
      <c r="BV374" s="4"/>
      <c r="BW374" s="4"/>
      <c r="BX374" s="4"/>
      <c r="BY374" s="4"/>
      <c r="BZ374" s="4"/>
      <c r="CA374" s="4"/>
      <c r="CB374" s="4"/>
      <c r="CC374" s="4"/>
      <c r="CD374" s="4"/>
      <c r="CE374" s="4"/>
      <c r="CF374" s="4"/>
      <c r="CG374" s="4"/>
      <c r="CH374" s="4"/>
      <c r="CI374" s="4"/>
      <c r="CJ374" s="4"/>
      <c r="CK374" s="4"/>
      <c r="CL374" s="4"/>
      <c r="CM374" s="4"/>
      <c r="CN374" s="4"/>
      <c r="CO374" s="4"/>
      <c r="CP374" s="4"/>
      <c r="CQ374" s="4"/>
    </row>
    <row r="375" spans="1:95" ht="12.75">
      <c r="A375" s="4"/>
      <c r="C375" s="4"/>
      <c r="BP375" s="4"/>
      <c r="BQ375" s="4"/>
      <c r="BR375" s="4"/>
      <c r="BS375" s="4"/>
      <c r="BT375" s="4"/>
      <c r="BU375" s="4"/>
      <c r="BV375" s="4"/>
      <c r="BW375" s="4"/>
      <c r="BX375" s="4"/>
      <c r="BY375" s="4"/>
      <c r="BZ375" s="4"/>
      <c r="CA375" s="4"/>
      <c r="CB375" s="4"/>
      <c r="CC375" s="4"/>
      <c r="CD375" s="4"/>
      <c r="CE375" s="4"/>
      <c r="CF375" s="4"/>
      <c r="CG375" s="4"/>
      <c r="CH375" s="4"/>
      <c r="CI375" s="4"/>
      <c r="CJ375" s="4"/>
      <c r="CK375" s="4"/>
      <c r="CL375" s="4"/>
      <c r="CM375" s="4"/>
      <c r="CN375" s="4"/>
      <c r="CO375" s="4"/>
      <c r="CP375" s="4"/>
      <c r="CQ375" s="4"/>
    </row>
    <row r="376" spans="1:95" ht="12.75">
      <c r="A376" s="4"/>
      <c r="C376" s="4"/>
      <c r="BP376" s="4"/>
      <c r="BQ376" s="4"/>
      <c r="BR376" s="4"/>
      <c r="BS376" s="4"/>
      <c r="BT376" s="4"/>
      <c r="BU376" s="4"/>
      <c r="BV376" s="4"/>
      <c r="BW376" s="4"/>
      <c r="BX376" s="4"/>
      <c r="BY376" s="4"/>
      <c r="BZ376" s="4"/>
      <c r="CA376" s="4"/>
      <c r="CB376" s="4"/>
      <c r="CC376" s="4"/>
      <c r="CD376" s="4"/>
      <c r="CE376" s="4"/>
      <c r="CF376" s="4"/>
      <c r="CG376" s="4"/>
      <c r="CH376" s="4"/>
      <c r="CI376" s="4"/>
      <c r="CJ376" s="4"/>
      <c r="CK376" s="4"/>
      <c r="CL376" s="4"/>
      <c r="CM376" s="4"/>
      <c r="CN376" s="4"/>
      <c r="CO376" s="4"/>
      <c r="CP376" s="4"/>
      <c r="CQ376" s="4"/>
    </row>
    <row r="377" spans="1:95" ht="12.75">
      <c r="A377" s="4"/>
      <c r="C377" s="4"/>
      <c r="BP377" s="4"/>
      <c r="BQ377" s="4"/>
      <c r="BR377" s="4"/>
      <c r="BS377" s="4"/>
      <c r="BT377" s="4"/>
      <c r="BU377" s="4"/>
      <c r="BV377" s="4"/>
      <c r="BW377" s="4"/>
      <c r="BX377" s="4"/>
      <c r="BY377" s="4"/>
      <c r="BZ377" s="4"/>
      <c r="CA377" s="4"/>
      <c r="CB377" s="4"/>
      <c r="CC377" s="4"/>
      <c r="CD377" s="4"/>
      <c r="CE377" s="4"/>
      <c r="CF377" s="4"/>
      <c r="CG377" s="4"/>
      <c r="CH377" s="4"/>
      <c r="CI377" s="4"/>
      <c r="CJ377" s="4"/>
      <c r="CK377" s="4"/>
      <c r="CL377" s="4"/>
      <c r="CM377" s="4"/>
      <c r="CN377" s="4"/>
      <c r="CO377" s="4"/>
      <c r="CP377" s="4"/>
      <c r="CQ377" s="4"/>
    </row>
    <row r="378" spans="1:95" ht="12.75">
      <c r="A378" s="4"/>
      <c r="C378" s="4"/>
      <c r="BP378" s="4"/>
      <c r="BQ378" s="4"/>
      <c r="BR378" s="4"/>
      <c r="BS378" s="4"/>
      <c r="BT378" s="4"/>
      <c r="BU378" s="4"/>
      <c r="BV378" s="4"/>
      <c r="BW378" s="4"/>
      <c r="BX378" s="4"/>
      <c r="BY378" s="4"/>
      <c r="BZ378" s="4"/>
      <c r="CA378" s="4"/>
      <c r="CB378" s="4"/>
      <c r="CC378" s="4"/>
      <c r="CD378" s="4"/>
      <c r="CE378" s="4"/>
      <c r="CF378" s="4"/>
      <c r="CG378" s="4"/>
      <c r="CH378" s="4"/>
      <c r="CI378" s="4"/>
      <c r="CJ378" s="4"/>
      <c r="CK378" s="4"/>
      <c r="CL378" s="4"/>
      <c r="CM378" s="4"/>
      <c r="CN378" s="4"/>
      <c r="CO378" s="4"/>
      <c r="CP378" s="4"/>
      <c r="CQ378" s="4"/>
    </row>
    <row r="379" spans="1:95" ht="12.75">
      <c r="A379" s="4"/>
      <c r="C379" s="4"/>
      <c r="BP379" s="4"/>
      <c r="BQ379" s="4"/>
      <c r="BR379" s="4"/>
      <c r="BS379" s="4"/>
      <c r="BT379" s="4"/>
      <c r="BU379" s="4"/>
      <c r="BV379" s="4"/>
      <c r="BW379" s="4"/>
      <c r="BX379" s="4"/>
      <c r="BY379" s="4"/>
      <c r="BZ379" s="4"/>
      <c r="CA379" s="4"/>
      <c r="CB379" s="4"/>
      <c r="CC379" s="4"/>
      <c r="CD379" s="4"/>
      <c r="CE379" s="4"/>
      <c r="CF379" s="4"/>
      <c r="CG379" s="4"/>
      <c r="CH379" s="4"/>
      <c r="CI379" s="4"/>
      <c r="CJ379" s="4"/>
      <c r="CK379" s="4"/>
      <c r="CL379" s="4"/>
      <c r="CM379" s="4"/>
      <c r="CN379" s="4"/>
      <c r="CO379" s="4"/>
      <c r="CP379" s="4"/>
      <c r="CQ379" s="4"/>
    </row>
    <row r="380" spans="1:95" ht="12.75">
      <c r="A380" s="4"/>
      <c r="C380" s="4"/>
      <c r="BP380" s="4"/>
      <c r="BQ380" s="4"/>
      <c r="BR380" s="4"/>
      <c r="BS380" s="4"/>
      <c r="BT380" s="4"/>
      <c r="BU380" s="4"/>
      <c r="BV380" s="4"/>
      <c r="BW380" s="4"/>
      <c r="BX380" s="4"/>
      <c r="BY380" s="4"/>
      <c r="BZ380" s="4"/>
      <c r="CA380" s="4"/>
      <c r="CB380" s="4"/>
      <c r="CC380" s="4"/>
      <c r="CD380" s="4"/>
      <c r="CE380" s="4"/>
      <c r="CF380" s="4"/>
      <c r="CG380" s="4"/>
      <c r="CH380" s="4"/>
      <c r="CI380" s="4"/>
      <c r="CJ380" s="4"/>
      <c r="CK380" s="4"/>
      <c r="CL380" s="4"/>
      <c r="CM380" s="4"/>
      <c r="CN380" s="4"/>
      <c r="CO380" s="4"/>
      <c r="CP380" s="4"/>
      <c r="CQ380" s="4"/>
    </row>
    <row r="381" spans="1:95" ht="12.75">
      <c r="A381" s="4"/>
      <c r="C381" s="4"/>
      <c r="BP381" s="4"/>
      <c r="BQ381" s="4"/>
      <c r="BR381" s="4"/>
      <c r="BS381" s="4"/>
      <c r="BT381" s="4"/>
      <c r="BU381" s="4"/>
      <c r="BV381" s="4"/>
      <c r="BW381" s="4"/>
      <c r="BX381" s="4"/>
      <c r="BY381" s="4"/>
      <c r="BZ381" s="4"/>
      <c r="CA381" s="4"/>
      <c r="CB381" s="4"/>
      <c r="CC381" s="4"/>
      <c r="CD381" s="4"/>
      <c r="CE381" s="4"/>
      <c r="CF381" s="4"/>
      <c r="CG381" s="4"/>
      <c r="CH381" s="4"/>
      <c r="CI381" s="4"/>
      <c r="CJ381" s="4"/>
      <c r="CK381" s="4"/>
      <c r="CL381" s="4"/>
      <c r="CM381" s="4"/>
      <c r="CN381" s="4"/>
      <c r="CO381" s="4"/>
      <c r="CP381" s="4"/>
      <c r="CQ381" s="4"/>
    </row>
    <row r="382" spans="1:95" ht="12.75">
      <c r="A382" s="4"/>
      <c r="C382" s="4"/>
      <c r="BP382" s="4"/>
      <c r="BQ382" s="4"/>
      <c r="BR382" s="4"/>
      <c r="BS382" s="4"/>
      <c r="BT382" s="4"/>
      <c r="BU382" s="4"/>
      <c r="BV382" s="4"/>
      <c r="BW382" s="4"/>
      <c r="BX382" s="4"/>
      <c r="BY382" s="4"/>
      <c r="BZ382" s="4"/>
      <c r="CA382" s="4"/>
      <c r="CB382" s="4"/>
      <c r="CC382" s="4"/>
      <c r="CD382" s="4"/>
      <c r="CE382" s="4"/>
      <c r="CF382" s="4"/>
      <c r="CG382" s="4"/>
      <c r="CH382" s="4"/>
      <c r="CI382" s="4"/>
      <c r="CJ382" s="4"/>
      <c r="CK382" s="4"/>
      <c r="CL382" s="4"/>
      <c r="CM382" s="4"/>
      <c r="CN382" s="4"/>
      <c r="CO382" s="4"/>
      <c r="CP382" s="4"/>
      <c r="CQ382" s="4"/>
    </row>
    <row r="383" spans="1:95" ht="12.75">
      <c r="A383" s="4"/>
      <c r="C383" s="4"/>
      <c r="BP383" s="4"/>
      <c r="BQ383" s="4"/>
      <c r="BR383" s="4"/>
      <c r="BS383" s="4"/>
      <c r="BT383" s="4"/>
      <c r="BU383" s="4"/>
      <c r="BV383" s="4"/>
      <c r="BW383" s="4"/>
      <c r="BX383" s="4"/>
      <c r="BY383" s="4"/>
      <c r="BZ383" s="4"/>
      <c r="CA383" s="4"/>
      <c r="CB383" s="4"/>
      <c r="CC383" s="4"/>
      <c r="CD383" s="4"/>
      <c r="CE383" s="4"/>
      <c r="CF383" s="4"/>
      <c r="CG383" s="4"/>
      <c r="CH383" s="4"/>
      <c r="CI383" s="4"/>
      <c r="CJ383" s="4"/>
      <c r="CK383" s="4"/>
      <c r="CL383" s="4"/>
      <c r="CM383" s="4"/>
      <c r="CN383" s="4"/>
      <c r="CO383" s="4"/>
      <c r="CP383" s="4"/>
      <c r="CQ383" s="4"/>
    </row>
    <row r="384" spans="1:95" ht="12.75">
      <c r="A384" s="4"/>
      <c r="C384" s="4"/>
      <c r="BP384" s="4"/>
      <c r="BQ384" s="4"/>
      <c r="BR384" s="4"/>
      <c r="BS384" s="4"/>
      <c r="BT384" s="4"/>
      <c r="BU384" s="4"/>
      <c r="BV384" s="4"/>
      <c r="BW384" s="4"/>
      <c r="BX384" s="4"/>
      <c r="BY384" s="4"/>
      <c r="BZ384" s="4"/>
      <c r="CA384" s="4"/>
      <c r="CB384" s="4"/>
      <c r="CC384" s="4"/>
      <c r="CD384" s="4"/>
      <c r="CE384" s="4"/>
      <c r="CF384" s="4"/>
      <c r="CG384" s="4"/>
      <c r="CH384" s="4"/>
      <c r="CI384" s="4"/>
      <c r="CJ384" s="4"/>
      <c r="CK384" s="4"/>
      <c r="CL384" s="4"/>
      <c r="CM384" s="4"/>
      <c r="CN384" s="4"/>
      <c r="CO384" s="4"/>
      <c r="CP384" s="4"/>
      <c r="CQ384" s="4"/>
    </row>
    <row r="385" spans="1:95" ht="12.75">
      <c r="A385" s="4"/>
      <c r="C385" s="4"/>
      <c r="BP385" s="4"/>
      <c r="BQ385" s="4"/>
      <c r="BR385" s="4"/>
      <c r="BS385" s="4"/>
      <c r="BT385" s="4"/>
      <c r="BU385" s="4"/>
      <c r="BV385" s="4"/>
      <c r="BW385" s="4"/>
      <c r="BX385" s="4"/>
      <c r="BY385" s="4"/>
      <c r="BZ385" s="4"/>
      <c r="CA385" s="4"/>
      <c r="CB385" s="4"/>
      <c r="CC385" s="4"/>
      <c r="CD385" s="4"/>
      <c r="CE385" s="4"/>
      <c r="CF385" s="4"/>
      <c r="CG385" s="4"/>
      <c r="CH385" s="4"/>
      <c r="CI385" s="4"/>
      <c r="CJ385" s="4"/>
      <c r="CK385" s="4"/>
      <c r="CL385" s="4"/>
      <c r="CM385" s="4"/>
      <c r="CN385" s="4"/>
      <c r="CO385" s="4"/>
      <c r="CP385" s="4"/>
      <c r="CQ385" s="4"/>
    </row>
    <row r="386" spans="1:95" ht="12.75">
      <c r="A386" s="4"/>
      <c r="C386" s="4"/>
      <c r="BP386" s="4"/>
      <c r="BQ386" s="4"/>
      <c r="BR386" s="4"/>
      <c r="BS386" s="4"/>
      <c r="BT386" s="4"/>
      <c r="BU386" s="4"/>
      <c r="BV386" s="4"/>
      <c r="BW386" s="4"/>
      <c r="BX386" s="4"/>
      <c r="BY386" s="4"/>
      <c r="BZ386" s="4"/>
      <c r="CA386" s="4"/>
      <c r="CB386" s="4"/>
      <c r="CC386" s="4"/>
      <c r="CD386" s="4"/>
      <c r="CE386" s="4"/>
      <c r="CF386" s="4"/>
      <c r="CG386" s="4"/>
      <c r="CH386" s="4"/>
      <c r="CI386" s="4"/>
      <c r="CJ386" s="4"/>
      <c r="CK386" s="4"/>
      <c r="CL386" s="4"/>
      <c r="CM386" s="4"/>
      <c r="CN386" s="4"/>
      <c r="CO386" s="4"/>
      <c r="CP386" s="4"/>
      <c r="CQ386" s="4"/>
    </row>
    <row r="387" spans="1:95" ht="12.75">
      <c r="A387" s="4"/>
      <c r="C387" s="4"/>
      <c r="BP387" s="4"/>
      <c r="BQ387" s="4"/>
      <c r="BR387" s="4"/>
      <c r="BS387" s="4"/>
      <c r="BT387" s="4"/>
      <c r="BU387" s="4"/>
      <c r="BV387" s="4"/>
      <c r="BW387" s="4"/>
      <c r="BX387" s="4"/>
      <c r="BY387" s="4"/>
      <c r="BZ387" s="4"/>
      <c r="CA387" s="4"/>
      <c r="CB387" s="4"/>
      <c r="CC387" s="4"/>
      <c r="CD387" s="4"/>
      <c r="CE387" s="4"/>
      <c r="CF387" s="4"/>
      <c r="CG387" s="4"/>
      <c r="CH387" s="4"/>
      <c r="CI387" s="4"/>
      <c r="CJ387" s="4"/>
      <c r="CK387" s="4"/>
      <c r="CL387" s="4"/>
      <c r="CM387" s="4"/>
      <c r="CN387" s="4"/>
      <c r="CO387" s="4"/>
      <c r="CP387" s="4"/>
      <c r="CQ387" s="4"/>
    </row>
    <row r="388" spans="1:95" ht="12.75">
      <c r="A388" s="4"/>
      <c r="C388" s="4"/>
      <c r="BP388" s="4"/>
      <c r="BQ388" s="4"/>
      <c r="BR388" s="4"/>
      <c r="BS388" s="4"/>
      <c r="BT388" s="4"/>
      <c r="BU388" s="4"/>
      <c r="BV388" s="4"/>
      <c r="BW388" s="4"/>
      <c r="BX388" s="4"/>
      <c r="BY388" s="4"/>
      <c r="BZ388" s="4"/>
      <c r="CA388" s="4"/>
      <c r="CB388" s="4"/>
      <c r="CC388" s="4"/>
      <c r="CD388" s="4"/>
      <c r="CE388" s="4"/>
      <c r="CF388" s="4"/>
      <c r="CG388" s="4"/>
      <c r="CH388" s="4"/>
      <c r="CI388" s="4"/>
      <c r="CJ388" s="4"/>
      <c r="CK388" s="4"/>
      <c r="CL388" s="4"/>
      <c r="CM388" s="4"/>
      <c r="CN388" s="4"/>
      <c r="CO388" s="4"/>
      <c r="CP388" s="4"/>
      <c r="CQ388" s="4"/>
    </row>
    <row r="389" spans="1:95" ht="12.75">
      <c r="A389" s="4"/>
      <c r="C389" s="4"/>
      <c r="BP389" s="4"/>
      <c r="BQ389" s="4"/>
      <c r="BR389" s="4"/>
      <c r="BS389" s="4"/>
      <c r="BT389" s="4"/>
      <c r="BU389" s="4"/>
      <c r="BV389" s="4"/>
      <c r="BW389" s="4"/>
      <c r="BX389" s="4"/>
      <c r="BY389" s="4"/>
      <c r="BZ389" s="4"/>
      <c r="CA389" s="4"/>
      <c r="CB389" s="4"/>
      <c r="CC389" s="4"/>
      <c r="CD389" s="4"/>
      <c r="CE389" s="4"/>
      <c r="CF389" s="4"/>
      <c r="CG389" s="4"/>
      <c r="CH389" s="4"/>
      <c r="CI389" s="4"/>
      <c r="CJ389" s="4"/>
      <c r="CK389" s="4"/>
      <c r="CL389" s="4"/>
      <c r="CM389" s="4"/>
      <c r="CN389" s="4"/>
      <c r="CO389" s="4"/>
      <c r="CP389" s="4"/>
      <c r="CQ389" s="4"/>
    </row>
    <row r="390" spans="1:95" ht="12.75">
      <c r="A390" s="4"/>
      <c r="C390" s="4"/>
      <c r="BP390" s="4"/>
      <c r="BQ390" s="4"/>
      <c r="BR390" s="4"/>
      <c r="BS390" s="4"/>
      <c r="BT390" s="4"/>
      <c r="BU390" s="4"/>
      <c r="BV390" s="4"/>
      <c r="BW390" s="4"/>
      <c r="BX390" s="4"/>
      <c r="BY390" s="4"/>
      <c r="BZ390" s="4"/>
      <c r="CA390" s="4"/>
      <c r="CB390" s="4"/>
      <c r="CC390" s="4"/>
      <c r="CD390" s="4"/>
      <c r="CE390" s="4"/>
      <c r="CF390" s="4"/>
      <c r="CG390" s="4"/>
      <c r="CH390" s="4"/>
      <c r="CI390" s="4"/>
      <c r="CJ390" s="4"/>
      <c r="CK390" s="4"/>
      <c r="CL390" s="4"/>
      <c r="CM390" s="4"/>
      <c r="CN390" s="4"/>
      <c r="CO390" s="4"/>
      <c r="CP390" s="4"/>
      <c r="CQ390" s="4"/>
    </row>
    <row r="391" spans="1:95" ht="12.75">
      <c r="A391" s="4"/>
      <c r="C391" s="4"/>
      <c r="BP391" s="4"/>
      <c r="BQ391" s="4"/>
      <c r="BR391" s="4"/>
      <c r="BS391" s="4"/>
      <c r="BT391" s="4"/>
      <c r="BU391" s="4"/>
      <c r="BV391" s="4"/>
      <c r="BW391" s="4"/>
      <c r="BX391" s="4"/>
      <c r="BY391" s="4"/>
      <c r="BZ391" s="4"/>
      <c r="CA391" s="4"/>
      <c r="CB391" s="4"/>
      <c r="CC391" s="4"/>
      <c r="CD391" s="4"/>
      <c r="CE391" s="4"/>
      <c r="CF391" s="4"/>
      <c r="CG391" s="4"/>
      <c r="CH391" s="4"/>
      <c r="CI391" s="4"/>
      <c r="CJ391" s="4"/>
      <c r="CK391" s="4"/>
      <c r="CL391" s="4"/>
      <c r="CM391" s="4"/>
      <c r="CN391" s="4"/>
      <c r="CO391" s="4"/>
      <c r="CP391" s="4"/>
      <c r="CQ391" s="4"/>
    </row>
    <row r="392" spans="1:95" ht="12.75">
      <c r="A392" s="4"/>
      <c r="C392" s="4"/>
      <c r="BP392" s="4"/>
      <c r="BQ392" s="4"/>
      <c r="BR392" s="4"/>
      <c r="BS392" s="4"/>
      <c r="BT392" s="4"/>
      <c r="BU392" s="4"/>
      <c r="BV392" s="4"/>
      <c r="BW392" s="4"/>
      <c r="BX392" s="4"/>
      <c r="BY392" s="4"/>
      <c r="BZ392" s="4"/>
      <c r="CA392" s="4"/>
      <c r="CB392" s="4"/>
      <c r="CC392" s="4"/>
      <c r="CD392" s="4"/>
      <c r="CE392" s="4"/>
      <c r="CF392" s="4"/>
      <c r="CG392" s="4"/>
      <c r="CH392" s="4"/>
      <c r="CI392" s="4"/>
      <c r="CJ392" s="4"/>
      <c r="CK392" s="4"/>
      <c r="CL392" s="4"/>
      <c r="CM392" s="4"/>
      <c r="CN392" s="4"/>
      <c r="CO392" s="4"/>
      <c r="CP392" s="4"/>
      <c r="CQ392" s="4"/>
    </row>
    <row r="393" spans="1:95" ht="12.75">
      <c r="A393" s="4"/>
      <c r="C393" s="4"/>
      <c r="BP393" s="4"/>
      <c r="BQ393" s="4"/>
      <c r="BR393" s="4"/>
      <c r="BS393" s="4"/>
      <c r="BT393" s="4"/>
      <c r="BU393" s="4"/>
      <c r="BV393" s="4"/>
      <c r="BW393" s="4"/>
      <c r="BX393" s="4"/>
      <c r="BY393" s="4"/>
      <c r="BZ393" s="4"/>
      <c r="CA393" s="4"/>
      <c r="CB393" s="4"/>
      <c r="CC393" s="4"/>
      <c r="CD393" s="4"/>
      <c r="CE393" s="4"/>
      <c r="CF393" s="4"/>
      <c r="CG393" s="4"/>
      <c r="CH393" s="4"/>
      <c r="CI393" s="4"/>
      <c r="CJ393" s="4"/>
      <c r="CK393" s="4"/>
      <c r="CL393" s="4"/>
      <c r="CM393" s="4"/>
      <c r="CN393" s="4"/>
      <c r="CO393" s="4"/>
      <c r="CP393" s="4"/>
      <c r="CQ393" s="4"/>
    </row>
    <row r="394" spans="1:95" ht="12.75">
      <c r="A394" s="4"/>
      <c r="C394" s="4"/>
      <c r="BP394" s="4"/>
      <c r="BQ394" s="4"/>
      <c r="BR394" s="4"/>
      <c r="BS394" s="4"/>
      <c r="BT394" s="4"/>
      <c r="BU394" s="4"/>
      <c r="BV394" s="4"/>
      <c r="BW394" s="4"/>
      <c r="BX394" s="4"/>
      <c r="BY394" s="4"/>
      <c r="BZ394" s="4"/>
      <c r="CA394" s="4"/>
      <c r="CB394" s="4"/>
      <c r="CC394" s="4"/>
      <c r="CD394" s="4"/>
      <c r="CE394" s="4"/>
      <c r="CF394" s="4"/>
      <c r="CG394" s="4"/>
      <c r="CH394" s="4"/>
      <c r="CI394" s="4"/>
      <c r="CJ394" s="4"/>
      <c r="CK394" s="4"/>
      <c r="CL394" s="4"/>
      <c r="CM394" s="4"/>
      <c r="CN394" s="4"/>
      <c r="CO394" s="4"/>
      <c r="CP394" s="4"/>
      <c r="CQ394" s="4"/>
    </row>
    <row r="395" spans="1:95" ht="12.75">
      <c r="A395" s="4"/>
      <c r="C395" s="4"/>
      <c r="BP395" s="4"/>
      <c r="BQ395" s="4"/>
      <c r="BR395" s="4"/>
      <c r="BS395" s="4"/>
      <c r="BT395" s="4"/>
      <c r="BU395" s="4"/>
      <c r="BV395" s="4"/>
      <c r="BW395" s="4"/>
      <c r="BX395" s="4"/>
      <c r="BY395" s="4"/>
      <c r="BZ395" s="4"/>
      <c r="CA395" s="4"/>
      <c r="CB395" s="4"/>
      <c r="CC395" s="4"/>
      <c r="CD395" s="4"/>
      <c r="CE395" s="4"/>
      <c r="CF395" s="4"/>
      <c r="CG395" s="4"/>
      <c r="CH395" s="4"/>
      <c r="CI395" s="4"/>
      <c r="CJ395" s="4"/>
      <c r="CK395" s="4"/>
      <c r="CL395" s="4"/>
      <c r="CM395" s="4"/>
      <c r="CN395" s="4"/>
      <c r="CO395" s="4"/>
      <c r="CP395" s="4"/>
      <c r="CQ395" s="4"/>
    </row>
    <row r="396" spans="1:95" ht="12.75">
      <c r="A396" s="4"/>
      <c r="C396" s="4"/>
      <c r="BP396" s="4"/>
      <c r="BQ396" s="4"/>
      <c r="BR396" s="4"/>
      <c r="BS396" s="4"/>
      <c r="BT396" s="4"/>
      <c r="BU396" s="4"/>
      <c r="BV396" s="4"/>
      <c r="BW396" s="4"/>
      <c r="BX396" s="4"/>
      <c r="BY396" s="4"/>
      <c r="BZ396" s="4"/>
      <c r="CA396" s="4"/>
      <c r="CB396" s="4"/>
      <c r="CC396" s="4"/>
      <c r="CD396" s="4"/>
      <c r="CE396" s="4"/>
      <c r="CF396" s="4"/>
      <c r="CG396" s="4"/>
      <c r="CH396" s="4"/>
      <c r="CI396" s="4"/>
      <c r="CJ396" s="4"/>
      <c r="CK396" s="4"/>
      <c r="CL396" s="4"/>
      <c r="CM396" s="4"/>
      <c r="CN396" s="4"/>
      <c r="CO396" s="4"/>
      <c r="CP396" s="4"/>
      <c r="CQ396" s="4"/>
    </row>
    <row r="397" spans="1:95" ht="12.75">
      <c r="A397" s="4"/>
      <c r="C397" s="4"/>
      <c r="BP397" s="4"/>
      <c r="BQ397" s="4"/>
      <c r="BR397" s="4"/>
      <c r="BS397" s="4"/>
      <c r="BT397" s="4"/>
      <c r="BU397" s="4"/>
      <c r="BV397" s="4"/>
      <c r="BW397" s="4"/>
      <c r="BX397" s="4"/>
      <c r="BY397" s="4"/>
      <c r="BZ397" s="4"/>
      <c r="CA397" s="4"/>
      <c r="CB397" s="4"/>
      <c r="CC397" s="4"/>
      <c r="CD397" s="4"/>
      <c r="CE397" s="4"/>
      <c r="CF397" s="4"/>
      <c r="CG397" s="4"/>
      <c r="CH397" s="4"/>
      <c r="CI397" s="4"/>
      <c r="CJ397" s="4"/>
      <c r="CK397" s="4"/>
      <c r="CL397" s="4"/>
      <c r="CM397" s="4"/>
      <c r="CN397" s="4"/>
      <c r="CO397" s="4"/>
      <c r="CP397" s="4"/>
      <c r="CQ397" s="4"/>
    </row>
    <row r="398" spans="1:95" ht="12.75">
      <c r="A398" s="4"/>
      <c r="C398" s="4"/>
      <c r="BP398" s="4"/>
      <c r="BQ398" s="4"/>
      <c r="BR398" s="4"/>
      <c r="BS398" s="4"/>
      <c r="BT398" s="4"/>
      <c r="BU398" s="4"/>
      <c r="BV398" s="4"/>
      <c r="BW398" s="4"/>
      <c r="BX398" s="4"/>
      <c r="BY398" s="4"/>
      <c r="BZ398" s="4"/>
      <c r="CA398" s="4"/>
      <c r="CB398" s="4"/>
      <c r="CC398" s="4"/>
      <c r="CD398" s="4"/>
      <c r="CE398" s="4"/>
      <c r="CF398" s="4"/>
      <c r="CG398" s="4"/>
      <c r="CH398" s="4"/>
      <c r="CI398" s="4"/>
      <c r="CJ398" s="4"/>
      <c r="CK398" s="4"/>
      <c r="CL398" s="4"/>
      <c r="CM398" s="4"/>
      <c r="CN398" s="4"/>
      <c r="CO398" s="4"/>
      <c r="CP398" s="4"/>
      <c r="CQ398" s="4"/>
    </row>
    <row r="399" spans="1:95" ht="12.75">
      <c r="A399" s="4"/>
      <c r="C399" s="4"/>
      <c r="BP399" s="4"/>
      <c r="BQ399" s="4"/>
      <c r="BR399" s="4"/>
      <c r="BS399" s="4"/>
      <c r="BT399" s="4"/>
      <c r="BU399" s="4"/>
      <c r="BV399" s="4"/>
      <c r="BW399" s="4"/>
      <c r="BX399" s="4"/>
      <c r="BY399" s="4"/>
      <c r="BZ399" s="4"/>
      <c r="CA399" s="4"/>
      <c r="CB399" s="4"/>
      <c r="CC399" s="4"/>
      <c r="CD399" s="4"/>
      <c r="CE399" s="4"/>
      <c r="CF399" s="4"/>
      <c r="CG399" s="4"/>
      <c r="CH399" s="4"/>
      <c r="CI399" s="4"/>
      <c r="CJ399" s="4"/>
      <c r="CK399" s="4"/>
      <c r="CL399" s="4"/>
      <c r="CM399" s="4"/>
      <c r="CN399" s="4"/>
      <c r="CO399" s="4"/>
      <c r="CP399" s="4"/>
      <c r="CQ399" s="4"/>
    </row>
    <row r="400" spans="68:95" ht="12.75">
      <c r="BP400" s="4"/>
      <c r="BQ400" s="4"/>
      <c r="BR400" s="4"/>
      <c r="BS400" s="4"/>
      <c r="BT400" s="4"/>
      <c r="BU400" s="4"/>
      <c r="BV400" s="4"/>
      <c r="BW400" s="4"/>
      <c r="BX400" s="4"/>
      <c r="BY400" s="4"/>
      <c r="BZ400" s="4"/>
      <c r="CA400" s="4"/>
      <c r="CB400" s="4"/>
      <c r="CC400" s="4"/>
      <c r="CD400" s="4"/>
      <c r="CE400" s="4"/>
      <c r="CF400" s="4"/>
      <c r="CG400" s="4"/>
      <c r="CH400" s="4"/>
      <c r="CI400" s="4"/>
      <c r="CJ400" s="4"/>
      <c r="CK400" s="4"/>
      <c r="CL400" s="4"/>
      <c r="CM400" s="4"/>
      <c r="CN400" s="4"/>
      <c r="CO400" s="4"/>
      <c r="CP400" s="4"/>
      <c r="CQ400" s="4"/>
    </row>
    <row r="401" spans="68:95" ht="12.75">
      <c r="BP401" s="4"/>
      <c r="BQ401" s="4"/>
      <c r="BR401" s="4"/>
      <c r="BS401" s="4"/>
      <c r="BT401" s="4"/>
      <c r="BU401" s="4"/>
      <c r="BV401" s="4"/>
      <c r="BW401" s="4"/>
      <c r="BX401" s="4"/>
      <c r="BY401" s="4"/>
      <c r="BZ401" s="4"/>
      <c r="CA401" s="4"/>
      <c r="CB401" s="4"/>
      <c r="CC401" s="4"/>
      <c r="CD401" s="4"/>
      <c r="CE401" s="4"/>
      <c r="CF401" s="4"/>
      <c r="CG401" s="4"/>
      <c r="CH401" s="4"/>
      <c r="CI401" s="4"/>
      <c r="CJ401" s="4"/>
      <c r="CK401" s="4"/>
      <c r="CL401" s="4"/>
      <c r="CM401" s="4"/>
      <c r="CN401" s="4"/>
      <c r="CO401" s="4"/>
      <c r="CP401" s="4"/>
      <c r="CQ401" s="4"/>
    </row>
    <row r="402" spans="68:95" ht="12.75">
      <c r="BP402" s="4"/>
      <c r="BQ402" s="4"/>
      <c r="BR402" s="4"/>
      <c r="BS402" s="4"/>
      <c r="BT402" s="4"/>
      <c r="BU402" s="4"/>
      <c r="BV402" s="4"/>
      <c r="BW402" s="4"/>
      <c r="BX402" s="4"/>
      <c r="BY402" s="4"/>
      <c r="BZ402" s="4"/>
      <c r="CA402" s="4"/>
      <c r="CB402" s="4"/>
      <c r="CC402" s="4"/>
      <c r="CD402" s="4"/>
      <c r="CE402" s="4"/>
      <c r="CF402" s="4"/>
      <c r="CG402" s="4"/>
      <c r="CH402" s="4"/>
      <c r="CI402" s="4"/>
      <c r="CJ402" s="4"/>
      <c r="CK402" s="4"/>
      <c r="CL402" s="4"/>
      <c r="CM402" s="4"/>
      <c r="CN402" s="4"/>
      <c r="CO402" s="4"/>
      <c r="CP402" s="4"/>
      <c r="CQ402" s="4"/>
    </row>
    <row r="403" spans="68:95" ht="12.75">
      <c r="BP403" s="4"/>
      <c r="BQ403" s="4"/>
      <c r="BR403" s="4"/>
      <c r="BS403" s="4"/>
      <c r="BT403" s="4"/>
      <c r="BU403" s="4"/>
      <c r="BV403" s="4"/>
      <c r="BW403" s="4"/>
      <c r="BX403" s="4"/>
      <c r="BY403" s="4"/>
      <c r="BZ403" s="4"/>
      <c r="CA403" s="4"/>
      <c r="CB403" s="4"/>
      <c r="CC403" s="4"/>
      <c r="CD403" s="4"/>
      <c r="CE403" s="4"/>
      <c r="CF403" s="4"/>
      <c r="CG403" s="4"/>
      <c r="CH403" s="4"/>
      <c r="CI403" s="4"/>
      <c r="CJ403" s="4"/>
      <c r="CK403" s="4"/>
      <c r="CL403" s="4"/>
      <c r="CM403" s="4"/>
      <c r="CN403" s="4"/>
      <c r="CO403" s="4"/>
      <c r="CP403" s="4"/>
      <c r="CQ403" s="4"/>
    </row>
  </sheetData>
  <mergeCells count="32">
    <mergeCell ref="D1:M1"/>
    <mergeCell ref="N1:O1"/>
    <mergeCell ref="P1:Y1"/>
    <mergeCell ref="Z1:AI1"/>
    <mergeCell ref="AJ1:AS1"/>
    <mergeCell ref="AT1:BC1"/>
    <mergeCell ref="BD1:BM1"/>
    <mergeCell ref="BN1:BO1"/>
    <mergeCell ref="BP1:BY1"/>
    <mergeCell ref="BZ1:CI1"/>
    <mergeCell ref="D2:M2"/>
    <mergeCell ref="P2:Y2"/>
    <mergeCell ref="Z2:AI2"/>
    <mergeCell ref="AJ2:AS2"/>
    <mergeCell ref="AT2:BC2"/>
    <mergeCell ref="BD2:BM2"/>
    <mergeCell ref="BN2:BO2"/>
    <mergeCell ref="BP2:BY2"/>
    <mergeCell ref="BZ2:CI2"/>
    <mergeCell ref="Z24:AS24"/>
    <mergeCell ref="Z25:AI25"/>
    <mergeCell ref="AJ25:AS25"/>
    <mergeCell ref="Z120:AS120"/>
    <mergeCell ref="Z121:AH121"/>
    <mergeCell ref="AI121:AS121"/>
    <mergeCell ref="A2:A3"/>
    <mergeCell ref="A4:A99"/>
    <mergeCell ref="A100:A195"/>
    <mergeCell ref="B2:B3"/>
    <mergeCell ref="C2:C3"/>
    <mergeCell ref="N2:N3"/>
    <mergeCell ref="O2:O3"/>
  </mergeCells>
  <printOptions/>
  <pageMargins left="0.75" right="0.75" top="1" bottom="1" header="0.5" footer="0.5"/>
  <pageSetup horizontalDpi="600" verticalDpi="600" orientation="portrait"/>
  <ignoredErrors>
    <ignoredError sqref="AW100" formula="1"/>
  </ignoredError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H394"/>
  <sheetViews>
    <sheetView workbookViewId="0" topLeftCell="A1">
      <selection activeCell="A1" sqref="A1"/>
    </sheetView>
  </sheetViews>
  <sheetFormatPr defaultColWidth="9.00390625" defaultRowHeight="12.75" outlineLevelCol="7"/>
  <cols>
    <col min="1" max="1" width="19.421875" style="2" customWidth="1"/>
    <col min="2" max="2" width="26.00390625" style="2" customWidth="1"/>
    <col min="3" max="3" width="25.421875" style="2" customWidth="1"/>
    <col min="4" max="4" width="32.421875" style="2" customWidth="1"/>
    <col min="5" max="5" width="17.7109375" style="2" customWidth="1"/>
    <col min="6" max="7" width="9.140625" style="2" customWidth="1"/>
    <col min="8" max="8" width="22.140625" style="2" customWidth="1"/>
  </cols>
  <sheetData>
    <row r="1" spans="1:8" s="1" customFormat="1" ht="12.75">
      <c r="A1" s="3"/>
      <c r="B1" s="3" t="s">
        <v>6</v>
      </c>
      <c r="C1" s="3" t="s">
        <v>711</v>
      </c>
      <c r="D1" s="3" t="s">
        <v>712</v>
      </c>
      <c r="E1" s="3" t="s">
        <v>713</v>
      </c>
      <c r="F1" s="3"/>
      <c r="G1" s="3"/>
      <c r="H1" s="3"/>
    </row>
    <row r="2" spans="1:8" ht="12.75">
      <c r="A2" s="2" t="s">
        <v>714</v>
      </c>
      <c r="B2" s="2" t="s">
        <v>715</v>
      </c>
      <c r="C2" s="2" t="s">
        <v>716</v>
      </c>
      <c r="D2" s="2" t="s">
        <v>717</v>
      </c>
      <c r="E2" s="2" t="s">
        <v>718</v>
      </c>
      <c r="H2" s="2" t="str">
        <f>CONCATENATE('Gene Table'!$B$1,'Gene Table'!B2)</f>
        <v>Position</v>
      </c>
    </row>
    <row r="3" spans="1:8" ht="12.75">
      <c r="A3" s="2" t="s">
        <v>719</v>
      </c>
      <c r="B3" s="2" t="s">
        <v>720</v>
      </c>
      <c r="C3" s="2" t="s">
        <v>721</v>
      </c>
      <c r="D3" s="2" t="s">
        <v>722</v>
      </c>
      <c r="E3" s="2" t="s">
        <v>723</v>
      </c>
      <c r="H3" s="2" t="str">
        <f>CONCATENATE('Gene Table'!$B$1,'Gene Table'!B3)</f>
        <v>A01</v>
      </c>
    </row>
    <row r="4" spans="1:8" ht="12.75">
      <c r="A4" s="2" t="s">
        <v>724</v>
      </c>
      <c r="B4" s="2" t="s">
        <v>725</v>
      </c>
      <c r="C4" s="2" t="s">
        <v>726</v>
      </c>
      <c r="D4" s="2" t="s">
        <v>727</v>
      </c>
      <c r="E4" s="2" t="s">
        <v>728</v>
      </c>
      <c r="H4" s="2" t="str">
        <f>CONCATENATE('Gene Table'!$B$1,'Gene Table'!B4)</f>
        <v>A02</v>
      </c>
    </row>
    <row r="5" spans="1:8" ht="12.75">
      <c r="A5" s="2" t="s">
        <v>729</v>
      </c>
      <c r="B5" s="2" t="s">
        <v>730</v>
      </c>
      <c r="C5" s="2" t="s">
        <v>731</v>
      </c>
      <c r="D5" s="2" t="s">
        <v>732</v>
      </c>
      <c r="E5" s="2" t="s">
        <v>733</v>
      </c>
      <c r="H5" s="2" t="str">
        <f>CONCATENATE('Gene Table'!$B$1,'Gene Table'!B5)</f>
        <v>A03</v>
      </c>
    </row>
    <row r="6" spans="1:8" ht="12.75">
      <c r="A6" s="2" t="s">
        <v>734</v>
      </c>
      <c r="B6" s="2" t="s">
        <v>735</v>
      </c>
      <c r="C6" s="2" t="s">
        <v>736</v>
      </c>
      <c r="D6" s="2" t="s">
        <v>737</v>
      </c>
      <c r="E6" s="2" t="s">
        <v>738</v>
      </c>
      <c r="H6" s="2" t="str">
        <f>CONCATENATE('Gene Table'!$B$1,'Gene Table'!B6)</f>
        <v>A04</v>
      </c>
    </row>
    <row r="7" spans="1:8" ht="12.75">
      <c r="A7" s="2" t="s">
        <v>739</v>
      </c>
      <c r="B7" s="2" t="s">
        <v>740</v>
      </c>
      <c r="C7" s="2" t="s">
        <v>741</v>
      </c>
      <c r="D7" s="2" t="s">
        <v>742</v>
      </c>
      <c r="E7" s="2" t="s">
        <v>743</v>
      </c>
      <c r="H7" s="2" t="str">
        <f>CONCATENATE('Gene Table'!$B$1,'Gene Table'!B7)</f>
        <v>A05</v>
      </c>
    </row>
    <row r="8" spans="1:8" ht="12.75">
      <c r="A8" s="2" t="s">
        <v>744</v>
      </c>
      <c r="B8" s="2" t="s">
        <v>745</v>
      </c>
      <c r="C8" s="2" t="s">
        <v>746</v>
      </c>
      <c r="D8" s="2" t="s">
        <v>747</v>
      </c>
      <c r="E8" s="2" t="s">
        <v>748</v>
      </c>
      <c r="H8" s="2" t="str">
        <f>CONCATENATE('Gene Table'!$B$1,'Gene Table'!B8)</f>
        <v>A06</v>
      </c>
    </row>
    <row r="9" spans="1:8" ht="12.75">
      <c r="A9" s="2" t="s">
        <v>749</v>
      </c>
      <c r="B9" s="2" t="s">
        <v>750</v>
      </c>
      <c r="C9" s="2" t="s">
        <v>751</v>
      </c>
      <c r="D9" s="2" t="s">
        <v>752</v>
      </c>
      <c r="E9" s="2" t="s">
        <v>753</v>
      </c>
      <c r="H9" s="2" t="str">
        <f>CONCATENATE('Gene Table'!$B$1,'Gene Table'!B9)</f>
        <v>A07</v>
      </c>
    </row>
    <row r="10" spans="1:8" ht="12.75">
      <c r="A10" s="2" t="s">
        <v>754</v>
      </c>
      <c r="B10" s="2" t="s">
        <v>755</v>
      </c>
      <c r="C10" s="2" t="s">
        <v>756</v>
      </c>
      <c r="D10" s="2" t="s">
        <v>757</v>
      </c>
      <c r="E10" s="2" t="s">
        <v>758</v>
      </c>
      <c r="H10" s="2" t="str">
        <f>CONCATENATE('Gene Table'!$B$1,'Gene Table'!B10)</f>
        <v>A08</v>
      </c>
    </row>
    <row r="11" spans="1:8" ht="12.75">
      <c r="A11" s="2" t="s">
        <v>759</v>
      </c>
      <c r="B11" s="2" t="s">
        <v>760</v>
      </c>
      <c r="C11" s="2" t="s">
        <v>761</v>
      </c>
      <c r="D11" s="2" t="s">
        <v>762</v>
      </c>
      <c r="E11" s="2" t="s">
        <v>763</v>
      </c>
      <c r="H11" s="2" t="str">
        <f>CONCATENATE('Gene Table'!$B$1,'Gene Table'!B11)</f>
        <v>A09</v>
      </c>
    </row>
    <row r="12" spans="1:8" ht="12.75">
      <c r="A12" s="2" t="s">
        <v>764</v>
      </c>
      <c r="B12" s="2" t="s">
        <v>765</v>
      </c>
      <c r="C12" s="2" t="s">
        <v>766</v>
      </c>
      <c r="D12" s="2" t="s">
        <v>767</v>
      </c>
      <c r="E12" s="2" t="s">
        <v>768</v>
      </c>
      <c r="H12" s="2" t="str">
        <f>CONCATENATE('Gene Table'!$B$1,'Gene Table'!B12)</f>
        <v>A10</v>
      </c>
    </row>
    <row r="13" spans="1:8" ht="12.75">
      <c r="A13" s="2" t="s">
        <v>769</v>
      </c>
      <c r="B13" s="2" t="s">
        <v>770</v>
      </c>
      <c r="C13" s="2" t="s">
        <v>771</v>
      </c>
      <c r="D13" s="2" t="s">
        <v>772</v>
      </c>
      <c r="E13" s="2" t="s">
        <v>773</v>
      </c>
      <c r="H13" s="2" t="str">
        <f>CONCATENATE('Gene Table'!$B$1,'Gene Table'!B13)</f>
        <v>A11</v>
      </c>
    </row>
    <row r="14" spans="1:8" ht="12.75">
      <c r="A14" s="2" t="s">
        <v>774</v>
      </c>
      <c r="B14" s="2" t="s">
        <v>775</v>
      </c>
      <c r="C14" s="2" t="s">
        <v>776</v>
      </c>
      <c r="D14" s="2" t="s">
        <v>777</v>
      </c>
      <c r="E14" s="2" t="s">
        <v>778</v>
      </c>
      <c r="H14" s="2" t="str">
        <f>CONCATENATE('Gene Table'!$B$1,'Gene Table'!B14)</f>
        <v>A12</v>
      </c>
    </row>
    <row r="15" spans="1:8" ht="12.75">
      <c r="A15" s="2" t="s">
        <v>779</v>
      </c>
      <c r="B15" s="2" t="s">
        <v>780</v>
      </c>
      <c r="C15" s="2" t="s">
        <v>781</v>
      </c>
      <c r="D15" s="2" t="s">
        <v>782</v>
      </c>
      <c r="E15" s="2" t="s">
        <v>783</v>
      </c>
      <c r="H15" s="2" t="str">
        <f>CONCATENATE('Gene Table'!$B$1,'Gene Table'!B15)</f>
        <v>B01</v>
      </c>
    </row>
    <row r="16" spans="1:8" ht="12.75">
      <c r="A16" s="2" t="s">
        <v>784</v>
      </c>
      <c r="B16" s="2" t="s">
        <v>785</v>
      </c>
      <c r="C16" s="2" t="s">
        <v>786</v>
      </c>
      <c r="D16" s="2" t="s">
        <v>787</v>
      </c>
      <c r="E16" s="2" t="s">
        <v>788</v>
      </c>
      <c r="H16" s="2" t="str">
        <f>CONCATENATE('Gene Table'!$B$1,'Gene Table'!B16)</f>
        <v>B02</v>
      </c>
    </row>
    <row r="17" spans="1:8" ht="12.75">
      <c r="A17" s="2" t="s">
        <v>789</v>
      </c>
      <c r="B17" s="2" t="s">
        <v>790</v>
      </c>
      <c r="C17" s="2" t="s">
        <v>791</v>
      </c>
      <c r="D17" s="2" t="s">
        <v>792</v>
      </c>
      <c r="E17" s="2" t="s">
        <v>793</v>
      </c>
      <c r="H17" s="2" t="str">
        <f>CONCATENATE('Gene Table'!$B$1,'Gene Table'!B17)</f>
        <v>B03</v>
      </c>
    </row>
    <row r="18" spans="1:8" ht="12.75">
      <c r="A18" s="2" t="s">
        <v>794</v>
      </c>
      <c r="B18" s="2" t="s">
        <v>795</v>
      </c>
      <c r="C18" s="2" t="s">
        <v>796</v>
      </c>
      <c r="D18" s="2" t="s">
        <v>797</v>
      </c>
      <c r="E18" s="2" t="s">
        <v>798</v>
      </c>
      <c r="H18" s="2" t="str">
        <f>CONCATENATE('Gene Table'!$B$1,'Gene Table'!B18)</f>
        <v>B04</v>
      </c>
    </row>
    <row r="19" spans="1:8" ht="12.75">
      <c r="A19" s="2" t="s">
        <v>799</v>
      </c>
      <c r="B19" s="2" t="s">
        <v>800</v>
      </c>
      <c r="C19" s="2" t="s">
        <v>801</v>
      </c>
      <c r="D19" s="2" t="s">
        <v>802</v>
      </c>
      <c r="E19" s="2" t="s">
        <v>803</v>
      </c>
      <c r="H19" s="2" t="str">
        <f>CONCATENATE('Gene Table'!$B$1,'Gene Table'!B19)</f>
        <v>B05</v>
      </c>
    </row>
    <row r="20" spans="1:8" ht="12.75">
      <c r="A20" s="2" t="s">
        <v>804</v>
      </c>
      <c r="B20" s="2" t="s">
        <v>805</v>
      </c>
      <c r="C20" s="2" t="s">
        <v>806</v>
      </c>
      <c r="D20" s="2" t="s">
        <v>807</v>
      </c>
      <c r="E20" s="2" t="s">
        <v>808</v>
      </c>
      <c r="H20" s="2" t="str">
        <f>CONCATENATE('Gene Table'!$B$1,'Gene Table'!B20)</f>
        <v>B06</v>
      </c>
    </row>
    <row r="21" spans="1:8" ht="12.75">
      <c r="A21" s="2" t="s">
        <v>809</v>
      </c>
      <c r="B21" s="2" t="s">
        <v>810</v>
      </c>
      <c r="C21" s="2" t="s">
        <v>811</v>
      </c>
      <c r="D21" s="2" t="s">
        <v>812</v>
      </c>
      <c r="E21" s="2" t="s">
        <v>813</v>
      </c>
      <c r="H21" s="2" t="str">
        <f>CONCATENATE('Gene Table'!$B$1,'Gene Table'!B21)</f>
        <v>B07</v>
      </c>
    </row>
    <row r="22" spans="1:8" ht="12.75">
      <c r="A22" s="2" t="s">
        <v>814</v>
      </c>
      <c r="B22" s="2" t="s">
        <v>815</v>
      </c>
      <c r="C22" s="2" t="s">
        <v>816</v>
      </c>
      <c r="D22" s="2" t="s">
        <v>817</v>
      </c>
      <c r="E22" s="2" t="s">
        <v>818</v>
      </c>
      <c r="H22" s="2" t="str">
        <f>CONCATENATE('Gene Table'!$B$1,'Gene Table'!B22)</f>
        <v>B08</v>
      </c>
    </row>
    <row r="23" spans="1:8" ht="12.75">
      <c r="A23" s="2" t="s">
        <v>819</v>
      </c>
      <c r="B23" s="2" t="s">
        <v>820</v>
      </c>
      <c r="C23" s="2" t="s">
        <v>821</v>
      </c>
      <c r="D23" s="2" t="s">
        <v>822</v>
      </c>
      <c r="E23" s="2" t="s">
        <v>823</v>
      </c>
      <c r="H23" s="2" t="str">
        <f>CONCATENATE('Gene Table'!$B$1,'Gene Table'!B23)</f>
        <v>B09</v>
      </c>
    </row>
    <row r="24" spans="1:8" ht="12.75">
      <c r="A24" s="2" t="s">
        <v>824</v>
      </c>
      <c r="B24" s="2" t="s">
        <v>825</v>
      </c>
      <c r="C24" s="2" t="s">
        <v>826</v>
      </c>
      <c r="D24" s="2" t="s">
        <v>827</v>
      </c>
      <c r="E24" s="2" t="s">
        <v>828</v>
      </c>
      <c r="H24" s="2" t="str">
        <f>CONCATENATE('Gene Table'!$B$1,'Gene Table'!B24)</f>
        <v>B10</v>
      </c>
    </row>
    <row r="25" spans="1:8" ht="12.75">
      <c r="A25" s="2" t="s">
        <v>829</v>
      </c>
      <c r="B25" s="2" t="s">
        <v>830</v>
      </c>
      <c r="C25" s="2" t="s">
        <v>831</v>
      </c>
      <c r="D25" s="2" t="s">
        <v>832</v>
      </c>
      <c r="E25" s="2" t="s">
        <v>833</v>
      </c>
      <c r="H25" s="2" t="str">
        <f>CONCATENATE('Gene Table'!$B$1,'Gene Table'!B25)</f>
        <v>B11</v>
      </c>
    </row>
    <row r="26" spans="1:8" ht="12.75">
      <c r="A26" s="2" t="s">
        <v>834</v>
      </c>
      <c r="B26" s="2" t="s">
        <v>835</v>
      </c>
      <c r="C26" s="2" t="s">
        <v>836</v>
      </c>
      <c r="D26" s="2" t="s">
        <v>837</v>
      </c>
      <c r="E26" s="2" t="s">
        <v>838</v>
      </c>
      <c r="H26" s="2" t="str">
        <f>CONCATENATE('Gene Table'!$B$1,'Gene Table'!B26)</f>
        <v>B12</v>
      </c>
    </row>
    <row r="27" spans="1:8" ht="12.75">
      <c r="A27" s="2" t="s">
        <v>839</v>
      </c>
      <c r="B27" s="2" t="s">
        <v>840</v>
      </c>
      <c r="C27" s="2" t="s">
        <v>841</v>
      </c>
      <c r="D27" s="2" t="s">
        <v>842</v>
      </c>
      <c r="E27" s="2" t="s">
        <v>843</v>
      </c>
      <c r="H27" s="2" t="str">
        <f>CONCATENATE('Gene Table'!$B$1,'Gene Table'!B27)</f>
        <v>C01</v>
      </c>
    </row>
    <row r="28" spans="1:8" ht="12.75">
      <c r="A28" s="2" t="s">
        <v>844</v>
      </c>
      <c r="B28" s="2" t="s">
        <v>845</v>
      </c>
      <c r="C28" s="2" t="s">
        <v>846</v>
      </c>
      <c r="D28" s="2" t="s">
        <v>847</v>
      </c>
      <c r="E28" s="2" t="s">
        <v>848</v>
      </c>
      <c r="H28" s="2" t="str">
        <f>CONCATENATE('Gene Table'!$B$1,'Gene Table'!B28)</f>
        <v>C02</v>
      </c>
    </row>
    <row r="29" spans="1:8" ht="12.75">
      <c r="A29" s="2" t="s">
        <v>849</v>
      </c>
      <c r="B29" s="2" t="s">
        <v>850</v>
      </c>
      <c r="C29" s="2" t="s">
        <v>851</v>
      </c>
      <c r="D29" s="2" t="s">
        <v>852</v>
      </c>
      <c r="E29" s="2" t="s">
        <v>853</v>
      </c>
      <c r="H29" s="2" t="str">
        <f>CONCATENATE('Gene Table'!$B$1,'Gene Table'!B29)</f>
        <v>C03</v>
      </c>
    </row>
    <row r="30" spans="1:8" ht="12.75">
      <c r="A30" s="2" t="s">
        <v>854</v>
      </c>
      <c r="B30" s="2" t="s">
        <v>855</v>
      </c>
      <c r="C30" s="2" t="s">
        <v>856</v>
      </c>
      <c r="D30" s="2" t="s">
        <v>857</v>
      </c>
      <c r="E30" s="2" t="s">
        <v>858</v>
      </c>
      <c r="H30" s="2" t="str">
        <f>CONCATENATE('Gene Table'!$B$1,'Gene Table'!B30)</f>
        <v>C04</v>
      </c>
    </row>
    <row r="31" spans="1:8" ht="12.75">
      <c r="A31" s="2" t="s">
        <v>859</v>
      </c>
      <c r="B31" s="2" t="s">
        <v>860</v>
      </c>
      <c r="C31" s="2" t="s">
        <v>861</v>
      </c>
      <c r="D31" s="2" t="s">
        <v>862</v>
      </c>
      <c r="E31" s="2" t="s">
        <v>863</v>
      </c>
      <c r="H31" s="2" t="str">
        <f>CONCATENATE('Gene Table'!$B$1,'Gene Table'!B31)</f>
        <v>C05</v>
      </c>
    </row>
    <row r="32" spans="1:8" ht="12.75">
      <c r="A32" s="2" t="s">
        <v>864</v>
      </c>
      <c r="B32" s="2" t="s">
        <v>865</v>
      </c>
      <c r="C32" s="2" t="s">
        <v>866</v>
      </c>
      <c r="D32" s="2" t="s">
        <v>867</v>
      </c>
      <c r="E32" s="2" t="s">
        <v>868</v>
      </c>
      <c r="H32" s="2" t="str">
        <f>CONCATENATE('Gene Table'!$B$1,'Gene Table'!B32)</f>
        <v>C06</v>
      </c>
    </row>
    <row r="33" spans="1:8" ht="12.75">
      <c r="A33" s="2" t="s">
        <v>869</v>
      </c>
      <c r="B33" s="2" t="s">
        <v>870</v>
      </c>
      <c r="C33" s="2" t="s">
        <v>871</v>
      </c>
      <c r="D33" s="2" t="s">
        <v>872</v>
      </c>
      <c r="E33" s="2" t="s">
        <v>873</v>
      </c>
      <c r="H33" s="2" t="str">
        <f>CONCATENATE('Gene Table'!$B$1,'Gene Table'!B33)</f>
        <v>C07</v>
      </c>
    </row>
    <row r="34" spans="1:8" ht="12.75">
      <c r="A34" s="2" t="s">
        <v>874</v>
      </c>
      <c r="B34" s="2" t="s">
        <v>875</v>
      </c>
      <c r="C34" s="2" t="s">
        <v>876</v>
      </c>
      <c r="D34" s="2" t="s">
        <v>877</v>
      </c>
      <c r="E34" s="2" t="s">
        <v>878</v>
      </c>
      <c r="H34" s="2" t="str">
        <f>CONCATENATE('Gene Table'!$B$1,'Gene Table'!B34)</f>
        <v>C08</v>
      </c>
    </row>
    <row r="35" spans="1:8" ht="12.75">
      <c r="A35" s="2" t="s">
        <v>879</v>
      </c>
      <c r="B35" s="2" t="s">
        <v>880</v>
      </c>
      <c r="C35" s="2" t="s">
        <v>881</v>
      </c>
      <c r="D35" s="2" t="s">
        <v>882</v>
      </c>
      <c r="E35" s="2" t="s">
        <v>883</v>
      </c>
      <c r="H35" s="2" t="str">
        <f>CONCATENATE('Gene Table'!$B$1,'Gene Table'!B35)</f>
        <v>C09</v>
      </c>
    </row>
    <row r="36" spans="1:8" ht="12.75">
      <c r="A36" s="2" t="s">
        <v>884</v>
      </c>
      <c r="B36" s="2" t="s">
        <v>885</v>
      </c>
      <c r="C36" s="2" t="s">
        <v>886</v>
      </c>
      <c r="D36" s="2" t="s">
        <v>887</v>
      </c>
      <c r="E36" s="2" t="s">
        <v>888</v>
      </c>
      <c r="H36" s="2" t="str">
        <f>CONCATENATE('Gene Table'!$B$1,'Gene Table'!B36)</f>
        <v>C10</v>
      </c>
    </row>
    <row r="37" spans="1:8" ht="12.75">
      <c r="A37" s="2" t="s">
        <v>889</v>
      </c>
      <c r="B37" s="2" t="s">
        <v>890</v>
      </c>
      <c r="C37" s="2" t="s">
        <v>891</v>
      </c>
      <c r="D37" s="2" t="s">
        <v>892</v>
      </c>
      <c r="E37" s="2" t="s">
        <v>893</v>
      </c>
      <c r="H37" s="2" t="str">
        <f>CONCATENATE('Gene Table'!$B$1,'Gene Table'!B37)</f>
        <v>C11</v>
      </c>
    </row>
    <row r="38" spans="1:8" ht="12.75">
      <c r="A38" s="2" t="s">
        <v>894</v>
      </c>
      <c r="B38" s="2" t="s">
        <v>895</v>
      </c>
      <c r="C38" s="2" t="s">
        <v>896</v>
      </c>
      <c r="D38" s="2" t="s">
        <v>897</v>
      </c>
      <c r="E38" s="2" t="s">
        <v>898</v>
      </c>
      <c r="H38" s="2" t="str">
        <f>CONCATENATE('Gene Table'!$B$1,'Gene Table'!B38)</f>
        <v>C12</v>
      </c>
    </row>
    <row r="39" spans="1:8" ht="12.75">
      <c r="A39" s="2" t="s">
        <v>899</v>
      </c>
      <c r="B39" s="2" t="s">
        <v>900</v>
      </c>
      <c r="C39" s="2" t="s">
        <v>901</v>
      </c>
      <c r="D39" s="2" t="s">
        <v>902</v>
      </c>
      <c r="E39" s="2" t="s">
        <v>903</v>
      </c>
      <c r="H39" s="2" t="str">
        <f>CONCATENATE('Gene Table'!$B$1,'Gene Table'!B39)</f>
        <v>D01</v>
      </c>
    </row>
    <row r="40" spans="1:8" ht="12.75">
      <c r="A40" s="2" t="s">
        <v>904</v>
      </c>
      <c r="B40" s="2" t="s">
        <v>905</v>
      </c>
      <c r="C40" s="2" t="s">
        <v>906</v>
      </c>
      <c r="D40" s="2" t="s">
        <v>907</v>
      </c>
      <c r="E40" s="2" t="s">
        <v>908</v>
      </c>
      <c r="H40" s="2" t="str">
        <f>CONCATENATE('Gene Table'!$B$1,'Gene Table'!B40)</f>
        <v>D02</v>
      </c>
    </row>
    <row r="41" spans="1:8" ht="12.75">
      <c r="A41" s="2" t="s">
        <v>909</v>
      </c>
      <c r="B41" s="2" t="s">
        <v>910</v>
      </c>
      <c r="C41" s="2" t="s">
        <v>911</v>
      </c>
      <c r="D41" s="2" t="s">
        <v>912</v>
      </c>
      <c r="E41" s="2" t="s">
        <v>913</v>
      </c>
      <c r="H41" s="2" t="str">
        <f>CONCATENATE('Gene Table'!$B$1,'Gene Table'!B41)</f>
        <v>D03</v>
      </c>
    </row>
    <row r="42" spans="1:8" ht="12.75">
      <c r="A42" s="2" t="s">
        <v>914</v>
      </c>
      <c r="B42" s="2" t="s">
        <v>915</v>
      </c>
      <c r="C42" s="2" t="s">
        <v>916</v>
      </c>
      <c r="D42" s="2" t="s">
        <v>917</v>
      </c>
      <c r="E42" s="2" t="s">
        <v>918</v>
      </c>
      <c r="H42" s="2" t="str">
        <f>CONCATENATE('Gene Table'!$B$1,'Gene Table'!B42)</f>
        <v>D04</v>
      </c>
    </row>
    <row r="43" spans="1:8" ht="12.75">
      <c r="A43" s="2" t="s">
        <v>919</v>
      </c>
      <c r="B43" s="2" t="s">
        <v>920</v>
      </c>
      <c r="C43" s="2" t="s">
        <v>921</v>
      </c>
      <c r="D43" s="2" t="s">
        <v>922</v>
      </c>
      <c r="E43" s="2" t="s">
        <v>923</v>
      </c>
      <c r="H43" s="2" t="str">
        <f>CONCATENATE('Gene Table'!$B$1,'Gene Table'!B43)</f>
        <v>D05</v>
      </c>
    </row>
    <row r="44" spans="1:8" ht="12.75">
      <c r="A44" s="2" t="s">
        <v>924</v>
      </c>
      <c r="B44" s="2" t="s">
        <v>925</v>
      </c>
      <c r="C44" s="2" t="s">
        <v>926</v>
      </c>
      <c r="D44" s="2" t="s">
        <v>927</v>
      </c>
      <c r="E44" s="2" t="s">
        <v>928</v>
      </c>
      <c r="H44" s="2" t="str">
        <f>CONCATENATE('Gene Table'!$B$1,'Gene Table'!B44)</f>
        <v>D06</v>
      </c>
    </row>
    <row r="45" spans="1:8" ht="12.75">
      <c r="A45" s="2" t="s">
        <v>929</v>
      </c>
      <c r="B45" s="2" t="s">
        <v>930</v>
      </c>
      <c r="C45" s="2" t="s">
        <v>931</v>
      </c>
      <c r="D45" s="2" t="s">
        <v>932</v>
      </c>
      <c r="E45" s="2" t="s">
        <v>933</v>
      </c>
      <c r="H45" s="2" t="str">
        <f>CONCATENATE('Gene Table'!$B$1,'Gene Table'!B45)</f>
        <v>D07</v>
      </c>
    </row>
    <row r="46" spans="1:8" ht="12.75">
      <c r="A46" s="2" t="s">
        <v>934</v>
      </c>
      <c r="B46" s="2" t="s">
        <v>935</v>
      </c>
      <c r="C46" s="2" t="s">
        <v>936</v>
      </c>
      <c r="D46" s="2" t="s">
        <v>937</v>
      </c>
      <c r="E46" s="2" t="s">
        <v>938</v>
      </c>
      <c r="H46" s="2" t="str">
        <f>CONCATENATE('Gene Table'!$B$1,'Gene Table'!B46)</f>
        <v>D08</v>
      </c>
    </row>
    <row r="47" spans="1:8" ht="12.75">
      <c r="A47" s="2" t="s">
        <v>939</v>
      </c>
      <c r="B47" s="2" t="s">
        <v>940</v>
      </c>
      <c r="C47" s="2" t="s">
        <v>941</v>
      </c>
      <c r="D47" s="2" t="s">
        <v>942</v>
      </c>
      <c r="E47" s="2" t="s">
        <v>943</v>
      </c>
      <c r="H47" s="2" t="str">
        <f>CONCATENATE('Gene Table'!$B$1,'Gene Table'!B47)</f>
        <v>D09</v>
      </c>
    </row>
    <row r="48" spans="1:8" ht="12.75">
      <c r="A48" s="2" t="s">
        <v>944</v>
      </c>
      <c r="B48" s="2" t="s">
        <v>945</v>
      </c>
      <c r="C48" s="2" t="s">
        <v>946</v>
      </c>
      <c r="D48" s="2" t="s">
        <v>947</v>
      </c>
      <c r="E48" s="2" t="s">
        <v>948</v>
      </c>
      <c r="H48" s="2" t="str">
        <f>CONCATENATE('Gene Table'!$B$1,'Gene Table'!B48)</f>
        <v>D10</v>
      </c>
    </row>
    <row r="49" spans="1:8" ht="12.75">
      <c r="A49" s="2" t="s">
        <v>949</v>
      </c>
      <c r="B49" s="2" t="s">
        <v>950</v>
      </c>
      <c r="C49" s="2" t="s">
        <v>951</v>
      </c>
      <c r="D49" s="2" t="s">
        <v>952</v>
      </c>
      <c r="E49" s="2" t="s">
        <v>953</v>
      </c>
      <c r="H49" s="2" t="str">
        <f>CONCATENATE('Gene Table'!$B$1,'Gene Table'!B49)</f>
        <v>D11</v>
      </c>
    </row>
    <row r="50" spans="1:8" ht="12.75">
      <c r="A50" s="2" t="s">
        <v>954</v>
      </c>
      <c r="B50" s="2" t="s">
        <v>955</v>
      </c>
      <c r="C50" s="2" t="s">
        <v>956</v>
      </c>
      <c r="D50" s="2" t="s">
        <v>957</v>
      </c>
      <c r="E50" s="2" t="s">
        <v>958</v>
      </c>
      <c r="H50" s="2" t="str">
        <f>CONCATENATE('Gene Table'!$B$1,'Gene Table'!B50)</f>
        <v>D12</v>
      </c>
    </row>
    <row r="51" spans="1:8" ht="12.75">
      <c r="A51" s="2" t="s">
        <v>959</v>
      </c>
      <c r="B51" s="2" t="s">
        <v>960</v>
      </c>
      <c r="C51" s="2" t="s">
        <v>961</v>
      </c>
      <c r="D51" s="2" t="s">
        <v>962</v>
      </c>
      <c r="E51" s="2" t="s">
        <v>963</v>
      </c>
      <c r="H51" s="2" t="str">
        <f>CONCATENATE('Gene Table'!$B$1,'Gene Table'!B51)</f>
        <v>E01</v>
      </c>
    </row>
    <row r="52" spans="1:8" ht="12.75">
      <c r="A52" s="2" t="s">
        <v>964</v>
      </c>
      <c r="B52" s="2" t="s">
        <v>965</v>
      </c>
      <c r="C52" s="2" t="s">
        <v>966</v>
      </c>
      <c r="D52" s="2" t="s">
        <v>967</v>
      </c>
      <c r="E52" s="2" t="s">
        <v>968</v>
      </c>
      <c r="H52" s="2" t="str">
        <f>CONCATENATE('Gene Table'!$B$1,'Gene Table'!B52)</f>
        <v>E02</v>
      </c>
    </row>
    <row r="53" spans="1:8" ht="12.75">
      <c r="A53" s="2" t="s">
        <v>969</v>
      </c>
      <c r="B53" s="2" t="s">
        <v>970</v>
      </c>
      <c r="C53" s="2" t="s">
        <v>971</v>
      </c>
      <c r="D53" s="2" t="s">
        <v>972</v>
      </c>
      <c r="E53" s="2" t="s">
        <v>973</v>
      </c>
      <c r="H53" s="2" t="str">
        <f>CONCATENATE('Gene Table'!$B$1,'Gene Table'!B53)</f>
        <v>E03</v>
      </c>
    </row>
    <row r="54" spans="1:8" ht="12.75">
      <c r="A54" s="2" t="s">
        <v>974</v>
      </c>
      <c r="B54" s="2" t="s">
        <v>975</v>
      </c>
      <c r="C54" s="2" t="s">
        <v>976</v>
      </c>
      <c r="D54" s="2" t="s">
        <v>977</v>
      </c>
      <c r="E54" s="2" t="s">
        <v>978</v>
      </c>
      <c r="H54" s="2" t="str">
        <f>CONCATENATE('Gene Table'!$B$1,'Gene Table'!B54)</f>
        <v>E04</v>
      </c>
    </row>
    <row r="55" spans="1:8" ht="12.75">
      <c r="A55" s="2" t="s">
        <v>979</v>
      </c>
      <c r="B55" s="2" t="s">
        <v>980</v>
      </c>
      <c r="C55" s="2" t="s">
        <v>981</v>
      </c>
      <c r="D55" s="2" t="s">
        <v>982</v>
      </c>
      <c r="E55" s="2" t="s">
        <v>983</v>
      </c>
      <c r="H55" s="2" t="str">
        <f>CONCATENATE('Gene Table'!$B$1,'Gene Table'!B55)</f>
        <v>E05</v>
      </c>
    </row>
    <row r="56" spans="1:8" ht="12.75">
      <c r="A56" s="2" t="s">
        <v>984</v>
      </c>
      <c r="B56" s="2" t="s">
        <v>985</v>
      </c>
      <c r="C56" s="2" t="s">
        <v>986</v>
      </c>
      <c r="D56" s="2" t="s">
        <v>987</v>
      </c>
      <c r="E56" s="2" t="s">
        <v>988</v>
      </c>
      <c r="H56" s="2" t="str">
        <f>CONCATENATE('Gene Table'!$B$1,'Gene Table'!B56)</f>
        <v>E06</v>
      </c>
    </row>
    <row r="57" spans="1:8" ht="12.75">
      <c r="A57" s="2" t="s">
        <v>989</v>
      </c>
      <c r="B57" s="2" t="s">
        <v>990</v>
      </c>
      <c r="C57" s="2" t="s">
        <v>991</v>
      </c>
      <c r="D57" s="2" t="s">
        <v>992</v>
      </c>
      <c r="E57" s="2" t="s">
        <v>993</v>
      </c>
      <c r="H57" s="2" t="str">
        <f>CONCATENATE('Gene Table'!$B$1,'Gene Table'!B57)</f>
        <v>E07</v>
      </c>
    </row>
    <row r="58" spans="1:8" ht="12.75">
      <c r="A58" s="2" t="s">
        <v>994</v>
      </c>
      <c r="B58" s="2" t="s">
        <v>995</v>
      </c>
      <c r="C58" s="2" t="s">
        <v>996</v>
      </c>
      <c r="D58" s="2" t="s">
        <v>997</v>
      </c>
      <c r="E58" s="2" t="s">
        <v>998</v>
      </c>
      <c r="H58" s="2" t="str">
        <f>CONCATENATE('Gene Table'!$B$1,'Gene Table'!B58)</f>
        <v>E08</v>
      </c>
    </row>
    <row r="59" spans="1:8" ht="12.75">
      <c r="A59" s="2" t="s">
        <v>999</v>
      </c>
      <c r="B59" s="2" t="s">
        <v>1000</v>
      </c>
      <c r="C59" s="2" t="s">
        <v>1001</v>
      </c>
      <c r="D59" s="2" t="s">
        <v>1002</v>
      </c>
      <c r="E59" s="2" t="s">
        <v>1003</v>
      </c>
      <c r="H59" s="2" t="str">
        <f>CONCATENATE('Gene Table'!$B$1,'Gene Table'!B59)</f>
        <v>E09</v>
      </c>
    </row>
    <row r="60" spans="1:8" ht="12.75">
      <c r="A60" s="2" t="s">
        <v>1004</v>
      </c>
      <c r="B60" s="2" t="s">
        <v>1005</v>
      </c>
      <c r="C60" s="2" t="s">
        <v>1006</v>
      </c>
      <c r="D60" s="2" t="s">
        <v>1007</v>
      </c>
      <c r="E60" s="2" t="s">
        <v>1008</v>
      </c>
      <c r="H60" s="2" t="str">
        <f>CONCATENATE('Gene Table'!$B$1,'Gene Table'!B60)</f>
        <v>E10</v>
      </c>
    </row>
    <row r="61" spans="1:8" ht="12.75">
      <c r="A61" s="2" t="s">
        <v>1009</v>
      </c>
      <c r="B61" s="2" t="s">
        <v>1010</v>
      </c>
      <c r="C61" s="2" t="s">
        <v>1011</v>
      </c>
      <c r="D61" s="2" t="s">
        <v>1012</v>
      </c>
      <c r="E61" s="2" t="s">
        <v>1013</v>
      </c>
      <c r="H61" s="2" t="str">
        <f>CONCATENATE('Gene Table'!$B$1,'Gene Table'!B61)</f>
        <v>E11</v>
      </c>
    </row>
    <row r="62" spans="1:8" ht="12.75">
      <c r="A62" s="2" t="s">
        <v>1014</v>
      </c>
      <c r="B62" s="2" t="s">
        <v>1015</v>
      </c>
      <c r="C62" s="2" t="s">
        <v>1016</v>
      </c>
      <c r="D62" s="2" t="s">
        <v>1017</v>
      </c>
      <c r="E62" s="2" t="s">
        <v>1018</v>
      </c>
      <c r="H62" s="2" t="str">
        <f>CONCATENATE('Gene Table'!$B$1,'Gene Table'!B62)</f>
        <v>E12</v>
      </c>
    </row>
    <row r="63" spans="1:8" ht="12.75">
      <c r="A63" s="2" t="s">
        <v>1019</v>
      </c>
      <c r="B63" s="2" t="s">
        <v>1020</v>
      </c>
      <c r="C63" s="2" t="s">
        <v>1021</v>
      </c>
      <c r="D63" s="2" t="s">
        <v>1022</v>
      </c>
      <c r="E63" s="2" t="s">
        <v>1023</v>
      </c>
      <c r="H63" s="2" t="str">
        <f>CONCATENATE('Gene Table'!$B$1,'Gene Table'!B63)</f>
        <v>F01</v>
      </c>
    </row>
    <row r="64" spans="1:8" ht="12.75">
      <c r="A64" s="2" t="s">
        <v>1024</v>
      </c>
      <c r="B64" s="2" t="s">
        <v>1025</v>
      </c>
      <c r="C64" s="2" t="s">
        <v>1026</v>
      </c>
      <c r="D64" s="2" t="s">
        <v>1027</v>
      </c>
      <c r="E64" s="2" t="s">
        <v>1028</v>
      </c>
      <c r="H64" s="2" t="str">
        <f>CONCATENATE('Gene Table'!$B$1,'Gene Table'!B64)</f>
        <v>F02</v>
      </c>
    </row>
    <row r="65" spans="1:8" ht="12.75">
      <c r="A65" s="2" t="s">
        <v>1029</v>
      </c>
      <c r="B65" s="2" t="s">
        <v>1030</v>
      </c>
      <c r="C65" s="2" t="s">
        <v>1031</v>
      </c>
      <c r="D65" s="2" t="s">
        <v>1032</v>
      </c>
      <c r="E65" s="2" t="s">
        <v>1033</v>
      </c>
      <c r="H65" s="2" t="str">
        <f>CONCATENATE('Gene Table'!$B$1,'Gene Table'!B65)</f>
        <v>F03</v>
      </c>
    </row>
    <row r="66" spans="1:8" ht="12.75">
      <c r="A66" s="2" t="s">
        <v>1034</v>
      </c>
      <c r="B66" s="2" t="s">
        <v>1035</v>
      </c>
      <c r="C66" s="2" t="s">
        <v>1036</v>
      </c>
      <c r="D66" s="2" t="s">
        <v>1037</v>
      </c>
      <c r="E66" s="2" t="s">
        <v>1038</v>
      </c>
      <c r="H66" s="2" t="str">
        <f>CONCATENATE('Gene Table'!$B$1,'Gene Table'!B66)</f>
        <v>F04</v>
      </c>
    </row>
    <row r="67" spans="1:8" ht="12.75">
      <c r="A67" s="2" t="s">
        <v>1039</v>
      </c>
      <c r="B67" s="2" t="s">
        <v>1040</v>
      </c>
      <c r="C67" s="2" t="s">
        <v>1041</v>
      </c>
      <c r="D67" s="2" t="s">
        <v>1042</v>
      </c>
      <c r="E67" s="2" t="s">
        <v>1043</v>
      </c>
      <c r="H67" s="2" t="str">
        <f>CONCATENATE('Gene Table'!$B$1,'Gene Table'!B67)</f>
        <v>F05</v>
      </c>
    </row>
    <row r="68" spans="1:8" ht="12.75">
      <c r="A68" s="2" t="s">
        <v>1044</v>
      </c>
      <c r="B68" s="2" t="s">
        <v>1045</v>
      </c>
      <c r="C68" s="2" t="s">
        <v>1046</v>
      </c>
      <c r="D68" s="2" t="s">
        <v>1047</v>
      </c>
      <c r="E68" s="2" t="s">
        <v>1048</v>
      </c>
      <c r="H68" s="2" t="str">
        <f>CONCATENATE('Gene Table'!$B$1,'Gene Table'!B68)</f>
        <v>F06</v>
      </c>
    </row>
    <row r="69" spans="1:8" ht="12.75">
      <c r="A69" s="2" t="s">
        <v>1049</v>
      </c>
      <c r="B69" s="2" t="s">
        <v>1050</v>
      </c>
      <c r="C69" s="2" t="s">
        <v>1051</v>
      </c>
      <c r="D69" s="2" t="s">
        <v>1052</v>
      </c>
      <c r="E69" s="2" t="s">
        <v>1053</v>
      </c>
      <c r="H69" s="2" t="str">
        <f>CONCATENATE('Gene Table'!$B$1,'Gene Table'!B69)</f>
        <v>F07</v>
      </c>
    </row>
    <row r="70" spans="1:8" ht="12.75">
      <c r="A70" s="2" t="s">
        <v>1054</v>
      </c>
      <c r="B70" s="2" t="s">
        <v>1055</v>
      </c>
      <c r="C70" s="2" t="s">
        <v>1056</v>
      </c>
      <c r="D70" s="2" t="s">
        <v>1057</v>
      </c>
      <c r="E70" s="2" t="s">
        <v>1058</v>
      </c>
      <c r="H70" s="2" t="str">
        <f>CONCATENATE('Gene Table'!$B$1,'Gene Table'!B70)</f>
        <v>F08</v>
      </c>
    </row>
    <row r="71" spans="1:8" ht="12.75">
      <c r="A71" s="2" t="s">
        <v>1059</v>
      </c>
      <c r="B71" s="2" t="s">
        <v>1060</v>
      </c>
      <c r="C71" s="2" t="s">
        <v>1061</v>
      </c>
      <c r="D71" s="2" t="s">
        <v>1062</v>
      </c>
      <c r="E71" s="2" t="s">
        <v>1063</v>
      </c>
      <c r="H71" s="2" t="str">
        <f>CONCATENATE('Gene Table'!$B$1,'Gene Table'!B71)</f>
        <v>F09</v>
      </c>
    </row>
    <row r="72" spans="1:8" ht="12.75">
      <c r="A72" s="2" t="s">
        <v>1064</v>
      </c>
      <c r="B72" s="2" t="s">
        <v>1065</v>
      </c>
      <c r="C72" s="2" t="s">
        <v>1066</v>
      </c>
      <c r="D72" s="2" t="s">
        <v>1067</v>
      </c>
      <c r="E72" s="2" t="s">
        <v>1068</v>
      </c>
      <c r="H72" s="2" t="str">
        <f>CONCATENATE('Gene Table'!$B$1,'Gene Table'!B72)</f>
        <v>F10</v>
      </c>
    </row>
    <row r="73" spans="1:8" ht="12.75">
      <c r="A73" s="2" t="s">
        <v>1069</v>
      </c>
      <c r="B73" s="2" t="s">
        <v>1070</v>
      </c>
      <c r="C73" s="2" t="s">
        <v>1071</v>
      </c>
      <c r="D73" s="2" t="s">
        <v>1072</v>
      </c>
      <c r="E73" s="2" t="s">
        <v>1073</v>
      </c>
      <c r="H73" s="2" t="str">
        <f>CONCATENATE('Gene Table'!$B$1,'Gene Table'!B73)</f>
        <v>F11</v>
      </c>
    </row>
    <row r="74" spans="1:8" ht="12.75">
      <c r="A74" s="2" t="s">
        <v>1074</v>
      </c>
      <c r="B74" s="2" t="s">
        <v>1075</v>
      </c>
      <c r="C74" s="2" t="s">
        <v>1076</v>
      </c>
      <c r="D74" s="2" t="s">
        <v>1077</v>
      </c>
      <c r="E74" s="2" t="s">
        <v>1078</v>
      </c>
      <c r="H74" s="2" t="str">
        <f>CONCATENATE('Gene Table'!$B$1,'Gene Table'!B74)</f>
        <v>F12</v>
      </c>
    </row>
    <row r="75" spans="1:8" ht="12.75">
      <c r="A75" s="2" t="s">
        <v>1079</v>
      </c>
      <c r="B75" s="2" t="s">
        <v>1080</v>
      </c>
      <c r="C75" s="2" t="s">
        <v>1081</v>
      </c>
      <c r="D75" s="2" t="s">
        <v>1082</v>
      </c>
      <c r="E75" s="2" t="s">
        <v>1083</v>
      </c>
      <c r="H75" s="2" t="str">
        <f>CONCATENATE('Gene Table'!$B$1,'Gene Table'!B75)</f>
        <v>G01</v>
      </c>
    </row>
    <row r="76" spans="1:8" ht="12.75">
      <c r="A76" s="2" t="s">
        <v>1084</v>
      </c>
      <c r="B76" s="2" t="s">
        <v>1085</v>
      </c>
      <c r="C76" s="2" t="s">
        <v>1086</v>
      </c>
      <c r="D76" s="2" t="s">
        <v>1087</v>
      </c>
      <c r="E76" s="2" t="s">
        <v>1088</v>
      </c>
      <c r="H76" s="2" t="str">
        <f>CONCATENATE('Gene Table'!$B$1,'Gene Table'!B76)</f>
        <v>G02</v>
      </c>
    </row>
    <row r="77" spans="1:8" ht="12.75">
      <c r="A77" s="2" t="s">
        <v>1089</v>
      </c>
      <c r="B77" s="2" t="s">
        <v>1090</v>
      </c>
      <c r="C77" s="2" t="s">
        <v>1091</v>
      </c>
      <c r="D77" s="2" t="s">
        <v>1092</v>
      </c>
      <c r="E77" s="2" t="s">
        <v>1093</v>
      </c>
      <c r="H77" s="2" t="str">
        <f>CONCATENATE('Gene Table'!$B$1,'Gene Table'!B77)</f>
        <v>G03</v>
      </c>
    </row>
    <row r="78" spans="1:8" ht="12.75">
      <c r="A78" s="2" t="s">
        <v>1094</v>
      </c>
      <c r="B78" s="2" t="s">
        <v>1095</v>
      </c>
      <c r="C78" s="2" t="s">
        <v>1096</v>
      </c>
      <c r="D78" s="2" t="s">
        <v>1097</v>
      </c>
      <c r="E78" s="2" t="s">
        <v>1098</v>
      </c>
      <c r="H78" s="2" t="str">
        <f>CONCATENATE('Gene Table'!$B$1,'Gene Table'!B78)</f>
        <v>G04</v>
      </c>
    </row>
    <row r="79" spans="1:8" ht="12.75">
      <c r="A79" s="2" t="s">
        <v>1099</v>
      </c>
      <c r="B79" s="2" t="s">
        <v>1100</v>
      </c>
      <c r="C79" s="2" t="s">
        <v>1101</v>
      </c>
      <c r="D79" s="2" t="s">
        <v>1102</v>
      </c>
      <c r="E79" s="2" t="s">
        <v>1103</v>
      </c>
      <c r="H79" s="2" t="str">
        <f>CONCATENATE('Gene Table'!$B$1,'Gene Table'!B79)</f>
        <v>G05</v>
      </c>
    </row>
    <row r="80" spans="1:8" ht="12.75">
      <c r="A80" s="2" t="s">
        <v>1104</v>
      </c>
      <c r="B80" s="2" t="s">
        <v>1105</v>
      </c>
      <c r="C80" s="2" t="s">
        <v>1106</v>
      </c>
      <c r="D80" s="2" t="s">
        <v>1107</v>
      </c>
      <c r="E80" s="2" t="s">
        <v>1108</v>
      </c>
      <c r="H80" s="2" t="str">
        <f>CONCATENATE('Gene Table'!$B$1,'Gene Table'!B80)</f>
        <v>G06</v>
      </c>
    </row>
    <row r="81" spans="1:8" ht="12.75">
      <c r="A81" s="2" t="s">
        <v>1109</v>
      </c>
      <c r="B81" s="2" t="s">
        <v>1110</v>
      </c>
      <c r="C81" s="2" t="s">
        <v>1111</v>
      </c>
      <c r="D81" s="2" t="s">
        <v>1112</v>
      </c>
      <c r="E81" s="2" t="s">
        <v>1113</v>
      </c>
      <c r="H81" s="2" t="str">
        <f>CONCATENATE('Gene Table'!$B$1,'Gene Table'!B81)</f>
        <v>G07</v>
      </c>
    </row>
    <row r="82" spans="1:8" ht="12.75">
      <c r="A82" s="2" t="s">
        <v>1114</v>
      </c>
      <c r="B82" s="2" t="s">
        <v>1115</v>
      </c>
      <c r="C82" s="2" t="s">
        <v>1116</v>
      </c>
      <c r="D82" s="2" t="s">
        <v>1117</v>
      </c>
      <c r="E82" s="2" t="s">
        <v>1118</v>
      </c>
      <c r="H82" s="2" t="str">
        <f>CONCATENATE('Gene Table'!$B$1,'Gene Table'!B82)</f>
        <v>G08</v>
      </c>
    </row>
    <row r="83" spans="1:8" ht="12.75">
      <c r="A83" s="2" t="s">
        <v>1119</v>
      </c>
      <c r="B83" s="2" t="s">
        <v>1120</v>
      </c>
      <c r="C83" s="2" t="s">
        <v>1121</v>
      </c>
      <c r="D83" s="2" t="s">
        <v>1122</v>
      </c>
      <c r="E83" s="2" t="s">
        <v>1123</v>
      </c>
      <c r="H83" s="2" t="str">
        <f>CONCATENATE('Gene Table'!$B$1,'Gene Table'!B83)</f>
        <v>G09</v>
      </c>
    </row>
    <row r="84" spans="1:8" ht="12.75">
      <c r="A84" s="2" t="s">
        <v>1124</v>
      </c>
      <c r="B84" s="2" t="s">
        <v>1125</v>
      </c>
      <c r="C84" s="2" t="s">
        <v>1126</v>
      </c>
      <c r="D84" s="2" t="s">
        <v>1127</v>
      </c>
      <c r="E84" s="2" t="s">
        <v>1128</v>
      </c>
      <c r="H84" s="2" t="str">
        <f>CONCATENATE('Gene Table'!$B$1,'Gene Table'!B84)</f>
        <v>G10</v>
      </c>
    </row>
    <row r="85" spans="1:8" ht="12.75">
      <c r="A85" s="2" t="s">
        <v>1129</v>
      </c>
      <c r="B85" s="2" t="s">
        <v>1130</v>
      </c>
      <c r="C85" s="2" t="s">
        <v>1131</v>
      </c>
      <c r="D85" s="2" t="s">
        <v>1132</v>
      </c>
      <c r="E85" s="2" t="s">
        <v>1133</v>
      </c>
      <c r="H85" s="2" t="str">
        <f>CONCATENATE('Gene Table'!$B$1,'Gene Table'!B85)</f>
        <v>G11</v>
      </c>
    </row>
    <row r="86" spans="1:8" ht="12.75">
      <c r="A86" s="2" t="s">
        <v>1134</v>
      </c>
      <c r="B86" s="2" t="s">
        <v>1135</v>
      </c>
      <c r="C86" s="2" t="s">
        <v>1136</v>
      </c>
      <c r="D86" s="2" t="s">
        <v>1137</v>
      </c>
      <c r="E86" s="2" t="s">
        <v>1138</v>
      </c>
      <c r="H86" s="2" t="str">
        <f>CONCATENATE('Gene Table'!$B$1,'Gene Table'!B86)</f>
        <v>G12</v>
      </c>
    </row>
    <row r="87" spans="1:8" ht="12.75">
      <c r="A87" s="2" t="s">
        <v>1139</v>
      </c>
      <c r="B87" s="2" t="s">
        <v>1140</v>
      </c>
      <c r="C87" s="2" t="s">
        <v>1141</v>
      </c>
      <c r="D87" s="2" t="s">
        <v>1142</v>
      </c>
      <c r="E87" s="2" t="s">
        <v>1143</v>
      </c>
      <c r="H87" s="2" t="str">
        <f>CONCATENATE('Gene Table'!$B$1,'Gene Table'!B87)</f>
        <v>H01</v>
      </c>
    </row>
    <row r="88" spans="1:8" ht="12.75">
      <c r="A88" s="2" t="s">
        <v>1144</v>
      </c>
      <c r="B88" s="2" t="s">
        <v>1145</v>
      </c>
      <c r="C88" s="2" t="s">
        <v>1146</v>
      </c>
      <c r="D88" s="2" t="s">
        <v>1147</v>
      </c>
      <c r="E88" s="2" t="s">
        <v>1148</v>
      </c>
      <c r="H88" s="2" t="str">
        <f>CONCATENATE('Gene Table'!$B$1,'Gene Table'!B88)</f>
        <v>H02</v>
      </c>
    </row>
    <row r="89" spans="1:8" ht="12.75">
      <c r="A89" s="2" t="s">
        <v>1149</v>
      </c>
      <c r="B89" s="2" t="s">
        <v>1150</v>
      </c>
      <c r="C89" s="2" t="s">
        <v>1151</v>
      </c>
      <c r="D89" s="2" t="s">
        <v>1152</v>
      </c>
      <c r="E89" s="2" t="s">
        <v>1153</v>
      </c>
      <c r="H89" s="2" t="str">
        <f>CONCATENATE('Gene Table'!$B$1,'Gene Table'!B89)</f>
        <v>H03</v>
      </c>
    </row>
    <row r="90" spans="1:8" ht="12.75">
      <c r="A90" s="2" t="s">
        <v>1154</v>
      </c>
      <c r="B90" s="2" t="s">
        <v>1155</v>
      </c>
      <c r="C90" s="2" t="s">
        <v>1156</v>
      </c>
      <c r="D90" s="2" t="s">
        <v>1157</v>
      </c>
      <c r="E90" s="2" t="s">
        <v>1158</v>
      </c>
      <c r="H90" s="2" t="str">
        <f>CONCATENATE('Gene Table'!$B$1,'Gene Table'!B90)</f>
        <v>H04</v>
      </c>
    </row>
    <row r="91" spans="1:8" ht="12.75">
      <c r="A91" s="2" t="s">
        <v>1159</v>
      </c>
      <c r="B91" s="2" t="s">
        <v>1155</v>
      </c>
      <c r="C91" s="2" t="s">
        <v>1160</v>
      </c>
      <c r="D91" s="2" t="s">
        <v>1161</v>
      </c>
      <c r="E91" s="2" t="s">
        <v>1162</v>
      </c>
      <c r="H91" s="2" t="str">
        <f>CONCATENATE('Gene Table'!$B$1,'Gene Table'!B91)</f>
        <v>H05</v>
      </c>
    </row>
    <row r="92" spans="1:8" ht="12.75">
      <c r="A92" s="2" t="s">
        <v>1163</v>
      </c>
      <c r="B92" s="2" t="s">
        <v>1155</v>
      </c>
      <c r="C92" s="2" t="s">
        <v>1164</v>
      </c>
      <c r="D92" s="2" t="s">
        <v>1165</v>
      </c>
      <c r="E92" s="2" t="s">
        <v>1166</v>
      </c>
      <c r="H92" s="2" t="str">
        <f>CONCATENATE('Gene Table'!$B$1,'Gene Table'!B92)</f>
        <v>H06</v>
      </c>
    </row>
    <row r="93" spans="1:8" ht="12.75">
      <c r="A93" s="2" t="s">
        <v>1167</v>
      </c>
      <c r="B93" s="2" t="s">
        <v>1155</v>
      </c>
      <c r="C93" s="2" t="s">
        <v>1168</v>
      </c>
      <c r="D93" s="2" t="s">
        <v>1169</v>
      </c>
      <c r="E93" s="2" t="s">
        <v>1170</v>
      </c>
      <c r="H93" s="2" t="str">
        <f>CONCATENATE('Gene Table'!$B$1,'Gene Table'!B93)</f>
        <v>H07</v>
      </c>
    </row>
    <row r="94" spans="1:8" ht="12.75">
      <c r="A94" s="2" t="s">
        <v>1171</v>
      </c>
      <c r="B94" s="2" t="s">
        <v>1155</v>
      </c>
      <c r="C94" s="2" t="s">
        <v>1172</v>
      </c>
      <c r="D94" s="2" t="s">
        <v>1155</v>
      </c>
      <c r="E94" s="2" t="s">
        <v>1155</v>
      </c>
      <c r="H94" s="2" t="str">
        <f>CONCATENATE('Gene Table'!$B$1,'Gene Table'!B94)</f>
        <v>H08</v>
      </c>
    </row>
    <row r="95" spans="1:8" ht="12.75">
      <c r="A95" s="2" t="s">
        <v>1173</v>
      </c>
      <c r="B95" s="2" t="s">
        <v>1155</v>
      </c>
      <c r="C95" s="2" t="s">
        <v>1172</v>
      </c>
      <c r="D95" s="2" t="s">
        <v>1155</v>
      </c>
      <c r="E95" s="2" t="s">
        <v>1155</v>
      </c>
      <c r="H95" s="2" t="str">
        <f>CONCATENATE('Gene Table'!$B$1,'Gene Table'!B95)</f>
        <v>H09</v>
      </c>
    </row>
    <row r="96" spans="1:8" ht="12.75">
      <c r="A96" s="2" t="s">
        <v>1174</v>
      </c>
      <c r="B96" s="2" t="s">
        <v>1155</v>
      </c>
      <c r="C96" s="2" t="s">
        <v>1175</v>
      </c>
      <c r="D96" s="2" t="s">
        <v>1155</v>
      </c>
      <c r="E96" s="2" t="s">
        <v>1155</v>
      </c>
      <c r="H96" s="2" t="str">
        <f>CONCATENATE('Gene Table'!$B$1,'Gene Table'!B96)</f>
        <v>H10</v>
      </c>
    </row>
    <row r="97" spans="1:8" ht="12.75">
      <c r="A97" s="2" t="s">
        <v>1176</v>
      </c>
      <c r="B97" s="2" t="s">
        <v>1155</v>
      </c>
      <c r="C97" s="2" t="s">
        <v>1175</v>
      </c>
      <c r="D97" s="2" t="s">
        <v>1155</v>
      </c>
      <c r="E97" s="2" t="s">
        <v>1155</v>
      </c>
      <c r="H97" s="2" t="str">
        <f>CONCATENATE('Gene Table'!$B$1,'Gene Table'!B97)</f>
        <v>H11</v>
      </c>
    </row>
    <row r="100" spans="1:8" s="1" customFormat="1" ht="12.75">
      <c r="A100" s="3"/>
      <c r="B100" s="3" t="s">
        <v>6</v>
      </c>
      <c r="C100" s="3" t="s">
        <v>711</v>
      </c>
      <c r="D100" s="3" t="s">
        <v>712</v>
      </c>
      <c r="E100" s="3" t="s">
        <v>713</v>
      </c>
      <c r="F100" s="3"/>
      <c r="G100" s="3"/>
      <c r="H100" s="3"/>
    </row>
    <row r="101" spans="1:5" ht="12.75">
      <c r="A101" s="2" t="s">
        <v>1177</v>
      </c>
      <c r="B101" s="2" t="s">
        <v>1178</v>
      </c>
      <c r="C101" s="2" t="s">
        <v>1179</v>
      </c>
      <c r="D101" s="2" t="s">
        <v>1180</v>
      </c>
      <c r="E101" s="2" t="s">
        <v>1181</v>
      </c>
    </row>
    <row r="102" spans="1:5" ht="12.75">
      <c r="A102" s="2" t="s">
        <v>1182</v>
      </c>
      <c r="B102" s="2" t="s">
        <v>1183</v>
      </c>
      <c r="C102" s="2" t="s">
        <v>1184</v>
      </c>
      <c r="D102" s="2" t="s">
        <v>1185</v>
      </c>
      <c r="E102" s="2" t="s">
        <v>1186</v>
      </c>
    </row>
    <row r="103" spans="1:5" ht="12.75">
      <c r="A103" s="2" t="s">
        <v>1187</v>
      </c>
      <c r="B103" s="2" t="s">
        <v>1188</v>
      </c>
      <c r="C103" s="2" t="s">
        <v>1189</v>
      </c>
      <c r="D103" s="2" t="s">
        <v>1190</v>
      </c>
      <c r="E103" s="2" t="s">
        <v>1191</v>
      </c>
    </row>
    <row r="104" spans="1:5" ht="12.75">
      <c r="A104" s="2" t="s">
        <v>1192</v>
      </c>
      <c r="B104" s="2" t="s">
        <v>1193</v>
      </c>
      <c r="C104" s="2" t="s">
        <v>1194</v>
      </c>
      <c r="D104" s="2" t="s">
        <v>1195</v>
      </c>
      <c r="E104" s="2" t="s">
        <v>1196</v>
      </c>
    </row>
    <row r="105" spans="1:5" ht="12.75">
      <c r="A105" s="2" t="s">
        <v>1197</v>
      </c>
      <c r="B105" s="2" t="s">
        <v>1198</v>
      </c>
      <c r="C105" s="2" t="s">
        <v>1199</v>
      </c>
      <c r="D105" s="2" t="s">
        <v>1200</v>
      </c>
      <c r="E105" s="2" t="s">
        <v>1201</v>
      </c>
    </row>
    <row r="106" spans="1:5" ht="12.75">
      <c r="A106" s="2" t="s">
        <v>1202</v>
      </c>
      <c r="B106" s="2" t="s">
        <v>1203</v>
      </c>
      <c r="C106" s="2" t="s">
        <v>1204</v>
      </c>
      <c r="D106" s="2" t="s">
        <v>1205</v>
      </c>
      <c r="E106" s="2" t="s">
        <v>1206</v>
      </c>
    </row>
    <row r="107" spans="1:5" ht="12.75">
      <c r="A107" s="2" t="s">
        <v>1207</v>
      </c>
      <c r="B107" s="2" t="s">
        <v>1208</v>
      </c>
      <c r="C107" s="2" t="s">
        <v>1209</v>
      </c>
      <c r="D107" s="2" t="s">
        <v>1210</v>
      </c>
      <c r="E107" s="2" t="s">
        <v>1211</v>
      </c>
    </row>
    <row r="108" spans="1:5" ht="12.75">
      <c r="A108" s="2" t="s">
        <v>1212</v>
      </c>
      <c r="B108" s="2" t="s">
        <v>1213</v>
      </c>
      <c r="C108" s="2" t="s">
        <v>1214</v>
      </c>
      <c r="D108" s="2" t="s">
        <v>1215</v>
      </c>
      <c r="E108" s="2" t="s">
        <v>1216</v>
      </c>
    </row>
    <row r="109" spans="1:5" ht="12.75">
      <c r="A109" s="2" t="s">
        <v>1217</v>
      </c>
      <c r="B109" s="2" t="s">
        <v>1218</v>
      </c>
      <c r="C109" s="2" t="s">
        <v>1219</v>
      </c>
      <c r="D109" s="2" t="s">
        <v>1220</v>
      </c>
      <c r="E109" s="2" t="s">
        <v>1221</v>
      </c>
    </row>
    <row r="110" spans="1:5" ht="12.75">
      <c r="A110" s="2" t="s">
        <v>1222</v>
      </c>
      <c r="B110" s="2" t="s">
        <v>1223</v>
      </c>
      <c r="C110" s="2" t="s">
        <v>1224</v>
      </c>
      <c r="D110" s="2" t="s">
        <v>1225</v>
      </c>
      <c r="E110" s="2" t="s">
        <v>1226</v>
      </c>
    </row>
    <row r="111" spans="1:5" ht="12.75">
      <c r="A111" s="2" t="s">
        <v>1227</v>
      </c>
      <c r="B111" s="2" t="s">
        <v>1228</v>
      </c>
      <c r="C111" s="2" t="s">
        <v>1229</v>
      </c>
      <c r="D111" s="2" t="s">
        <v>1230</v>
      </c>
      <c r="E111" s="2" t="s">
        <v>1231</v>
      </c>
    </row>
    <row r="112" spans="1:5" ht="12.75">
      <c r="A112" s="2" t="s">
        <v>1232</v>
      </c>
      <c r="B112" s="2" t="s">
        <v>1233</v>
      </c>
      <c r="C112" s="2" t="s">
        <v>1234</v>
      </c>
      <c r="D112" s="2" t="s">
        <v>1235</v>
      </c>
      <c r="E112" s="2" t="s">
        <v>1236</v>
      </c>
    </row>
    <row r="113" spans="1:5" ht="12.75">
      <c r="A113" s="2" t="s">
        <v>1237</v>
      </c>
      <c r="B113" s="2" t="s">
        <v>1238</v>
      </c>
      <c r="C113" s="2" t="s">
        <v>1239</v>
      </c>
      <c r="D113" s="2" t="s">
        <v>1240</v>
      </c>
      <c r="E113" s="2" t="s">
        <v>1241</v>
      </c>
    </row>
    <row r="114" spans="1:5" ht="12.75">
      <c r="A114" s="2" t="s">
        <v>1242</v>
      </c>
      <c r="B114" s="2" t="s">
        <v>1243</v>
      </c>
      <c r="C114" s="2" t="s">
        <v>1244</v>
      </c>
      <c r="D114" s="2" t="s">
        <v>1245</v>
      </c>
      <c r="E114" s="2" t="s">
        <v>1246</v>
      </c>
    </row>
    <row r="115" spans="1:5" ht="12.75">
      <c r="A115" s="2" t="s">
        <v>1247</v>
      </c>
      <c r="B115" s="2" t="s">
        <v>1248</v>
      </c>
      <c r="C115" s="2" t="s">
        <v>1249</v>
      </c>
      <c r="D115" s="2" t="s">
        <v>1250</v>
      </c>
      <c r="E115" s="2" t="s">
        <v>1251</v>
      </c>
    </row>
    <row r="116" spans="1:5" ht="12.75">
      <c r="A116" s="2" t="s">
        <v>1252</v>
      </c>
      <c r="B116" s="2" t="s">
        <v>1253</v>
      </c>
      <c r="C116" s="2" t="s">
        <v>1254</v>
      </c>
      <c r="D116" s="2" t="s">
        <v>1255</v>
      </c>
      <c r="E116" s="2" t="s">
        <v>1256</v>
      </c>
    </row>
    <row r="117" spans="1:5" ht="12.75">
      <c r="A117" s="2" t="s">
        <v>1257</v>
      </c>
      <c r="B117" s="2" t="s">
        <v>1258</v>
      </c>
      <c r="C117" s="2" t="s">
        <v>1259</v>
      </c>
      <c r="D117" s="2" t="s">
        <v>1260</v>
      </c>
      <c r="E117" s="2" t="s">
        <v>1261</v>
      </c>
    </row>
    <row r="118" spans="1:5" ht="12.75">
      <c r="A118" s="2" t="s">
        <v>1262</v>
      </c>
      <c r="B118" s="2" t="s">
        <v>1263</v>
      </c>
      <c r="C118" s="2" t="s">
        <v>1264</v>
      </c>
      <c r="D118" s="2" t="s">
        <v>1265</v>
      </c>
      <c r="E118" s="2" t="s">
        <v>1266</v>
      </c>
    </row>
    <row r="119" spans="1:5" ht="12.75">
      <c r="A119" s="2" t="s">
        <v>1267</v>
      </c>
      <c r="B119" s="2" t="s">
        <v>1268</v>
      </c>
      <c r="C119" s="2" t="s">
        <v>1269</v>
      </c>
      <c r="D119" s="2" t="s">
        <v>1270</v>
      </c>
      <c r="E119" s="2" t="s">
        <v>1271</v>
      </c>
    </row>
    <row r="120" spans="1:5" ht="12.75">
      <c r="A120" s="2" t="s">
        <v>1272</v>
      </c>
      <c r="B120" s="2" t="s">
        <v>1273</v>
      </c>
      <c r="C120" s="2" t="s">
        <v>1274</v>
      </c>
      <c r="D120" s="2" t="s">
        <v>1275</v>
      </c>
      <c r="E120" s="2" t="s">
        <v>1276</v>
      </c>
    </row>
    <row r="121" spans="1:5" ht="12.75">
      <c r="A121" s="2" t="s">
        <v>1277</v>
      </c>
      <c r="B121" s="2" t="s">
        <v>1278</v>
      </c>
      <c r="C121" s="2" t="s">
        <v>1279</v>
      </c>
      <c r="D121" s="2" t="s">
        <v>1280</v>
      </c>
      <c r="E121" s="2" t="s">
        <v>1281</v>
      </c>
    </row>
    <row r="122" spans="1:5" ht="12.75">
      <c r="A122" s="2" t="s">
        <v>1282</v>
      </c>
      <c r="B122" s="2" t="s">
        <v>1283</v>
      </c>
      <c r="C122" s="2" t="s">
        <v>1284</v>
      </c>
      <c r="D122" s="2" t="s">
        <v>1285</v>
      </c>
      <c r="E122" s="2" t="s">
        <v>1286</v>
      </c>
    </row>
    <row r="123" spans="1:5" ht="12.75">
      <c r="A123" s="2" t="s">
        <v>1287</v>
      </c>
      <c r="B123" s="2" t="s">
        <v>1288</v>
      </c>
      <c r="C123" s="2" t="s">
        <v>1289</v>
      </c>
      <c r="D123" s="2" t="s">
        <v>1290</v>
      </c>
      <c r="E123" s="2" t="s">
        <v>1291</v>
      </c>
    </row>
    <row r="124" spans="1:5" ht="12.75">
      <c r="A124" s="2" t="s">
        <v>1292</v>
      </c>
      <c r="B124" s="2" t="s">
        <v>1293</v>
      </c>
      <c r="C124" s="2" t="s">
        <v>1294</v>
      </c>
      <c r="D124" s="2" t="s">
        <v>1295</v>
      </c>
      <c r="E124" s="2" t="s">
        <v>1296</v>
      </c>
    </row>
    <row r="125" spans="1:5" ht="12.75">
      <c r="A125" s="2" t="s">
        <v>1297</v>
      </c>
      <c r="B125" s="2" t="s">
        <v>1298</v>
      </c>
      <c r="C125" s="2" t="s">
        <v>1299</v>
      </c>
      <c r="D125" s="2" t="s">
        <v>1300</v>
      </c>
      <c r="E125" s="2" t="s">
        <v>1301</v>
      </c>
    </row>
    <row r="126" spans="1:5" ht="12.75">
      <c r="A126" s="2" t="s">
        <v>1302</v>
      </c>
      <c r="B126" s="2" t="s">
        <v>1303</v>
      </c>
      <c r="C126" s="2" t="s">
        <v>1304</v>
      </c>
      <c r="D126" s="2" t="s">
        <v>1305</v>
      </c>
      <c r="E126" s="2" t="s">
        <v>1306</v>
      </c>
    </row>
    <row r="127" spans="1:5" ht="12.75">
      <c r="A127" s="2" t="s">
        <v>1307</v>
      </c>
      <c r="B127" s="2" t="s">
        <v>1308</v>
      </c>
      <c r="C127" s="2" t="s">
        <v>1309</v>
      </c>
      <c r="D127" s="2" t="s">
        <v>1310</v>
      </c>
      <c r="E127" s="2" t="s">
        <v>1311</v>
      </c>
    </row>
    <row r="128" spans="1:5" ht="12.75">
      <c r="A128" s="2" t="s">
        <v>1312</v>
      </c>
      <c r="B128" s="2" t="s">
        <v>1313</v>
      </c>
      <c r="C128" s="2" t="s">
        <v>1314</v>
      </c>
      <c r="D128" s="2" t="s">
        <v>1315</v>
      </c>
      <c r="E128" s="2" t="s">
        <v>1316</v>
      </c>
    </row>
    <row r="129" spans="1:5" ht="12.75">
      <c r="A129" s="2" t="s">
        <v>1317</v>
      </c>
      <c r="B129" s="2" t="s">
        <v>1318</v>
      </c>
      <c r="C129" s="2" t="s">
        <v>1319</v>
      </c>
      <c r="D129" s="2" t="s">
        <v>1320</v>
      </c>
      <c r="E129" s="2" t="s">
        <v>1321</v>
      </c>
    </row>
    <row r="130" spans="1:5" ht="12.75">
      <c r="A130" s="2" t="s">
        <v>1322</v>
      </c>
      <c r="B130" s="2" t="s">
        <v>1323</v>
      </c>
      <c r="C130" s="2" t="s">
        <v>1324</v>
      </c>
      <c r="D130" s="2" t="s">
        <v>1325</v>
      </c>
      <c r="E130" s="2" t="s">
        <v>1326</v>
      </c>
    </row>
    <row r="131" spans="1:5" ht="12.75">
      <c r="A131" s="2" t="s">
        <v>1327</v>
      </c>
      <c r="B131" s="2" t="s">
        <v>1328</v>
      </c>
      <c r="C131" s="2" t="s">
        <v>1329</v>
      </c>
      <c r="D131" s="2" t="s">
        <v>1330</v>
      </c>
      <c r="E131" s="2" t="s">
        <v>1331</v>
      </c>
    </row>
    <row r="132" spans="1:5" ht="12.75">
      <c r="A132" s="2" t="s">
        <v>1332</v>
      </c>
      <c r="B132" s="2" t="s">
        <v>1333</v>
      </c>
      <c r="C132" s="2" t="s">
        <v>1334</v>
      </c>
      <c r="D132" s="2" t="s">
        <v>1335</v>
      </c>
      <c r="E132" s="2" t="s">
        <v>1336</v>
      </c>
    </row>
    <row r="133" spans="1:5" ht="12.75">
      <c r="A133" s="2" t="s">
        <v>1337</v>
      </c>
      <c r="B133" s="2" t="s">
        <v>1338</v>
      </c>
      <c r="C133" s="2" t="s">
        <v>1339</v>
      </c>
      <c r="D133" s="2" t="s">
        <v>1340</v>
      </c>
      <c r="E133" s="2" t="s">
        <v>1341</v>
      </c>
    </row>
    <row r="134" spans="1:5" ht="12.75">
      <c r="A134" s="2" t="s">
        <v>1342</v>
      </c>
      <c r="B134" s="2" t="s">
        <v>1343</v>
      </c>
      <c r="C134" s="2" t="s">
        <v>1344</v>
      </c>
      <c r="D134" s="2" t="s">
        <v>1345</v>
      </c>
      <c r="E134" s="2" t="s">
        <v>1346</v>
      </c>
    </row>
    <row r="135" spans="1:5" ht="12.75">
      <c r="A135" s="2" t="s">
        <v>1347</v>
      </c>
      <c r="B135" s="2" t="s">
        <v>1348</v>
      </c>
      <c r="C135" s="2" t="s">
        <v>1349</v>
      </c>
      <c r="D135" s="2" t="s">
        <v>1350</v>
      </c>
      <c r="E135" s="2" t="s">
        <v>1351</v>
      </c>
    </row>
    <row r="136" spans="1:5" ht="12.75">
      <c r="A136" s="2" t="s">
        <v>1352</v>
      </c>
      <c r="B136" s="2" t="s">
        <v>1353</v>
      </c>
      <c r="C136" s="2" t="s">
        <v>1354</v>
      </c>
      <c r="D136" s="2" t="s">
        <v>1355</v>
      </c>
      <c r="E136" s="2" t="s">
        <v>1356</v>
      </c>
    </row>
    <row r="137" spans="1:5" ht="12.75">
      <c r="A137" s="2" t="s">
        <v>1357</v>
      </c>
      <c r="B137" s="2" t="s">
        <v>1358</v>
      </c>
      <c r="C137" s="2" t="s">
        <v>1359</v>
      </c>
      <c r="D137" s="2" t="s">
        <v>1360</v>
      </c>
      <c r="E137" s="2" t="s">
        <v>1361</v>
      </c>
    </row>
    <row r="138" spans="1:5" ht="12.75">
      <c r="A138" s="2" t="s">
        <v>1362</v>
      </c>
      <c r="B138" s="2" t="s">
        <v>1363</v>
      </c>
      <c r="C138" s="2" t="s">
        <v>1364</v>
      </c>
      <c r="D138" s="2" t="s">
        <v>1365</v>
      </c>
      <c r="E138" s="2" t="s">
        <v>1366</v>
      </c>
    </row>
    <row r="139" spans="1:5" ht="12.75">
      <c r="A139" s="2" t="s">
        <v>1367</v>
      </c>
      <c r="B139" s="2" t="s">
        <v>1368</v>
      </c>
      <c r="C139" s="2" t="s">
        <v>1369</v>
      </c>
      <c r="D139" s="2" t="s">
        <v>1370</v>
      </c>
      <c r="E139" s="2" t="s">
        <v>1371</v>
      </c>
    </row>
    <row r="140" spans="1:5" ht="12.75">
      <c r="A140" s="2" t="s">
        <v>1372</v>
      </c>
      <c r="B140" s="2" t="s">
        <v>1373</v>
      </c>
      <c r="C140" s="2" t="s">
        <v>1374</v>
      </c>
      <c r="D140" s="2" t="s">
        <v>1375</v>
      </c>
      <c r="E140" s="2" t="s">
        <v>1376</v>
      </c>
    </row>
    <row r="141" spans="1:5" ht="12.75">
      <c r="A141" s="2" t="s">
        <v>1377</v>
      </c>
      <c r="B141" s="2" t="s">
        <v>1378</v>
      </c>
      <c r="C141" s="2" t="s">
        <v>1379</v>
      </c>
      <c r="D141" s="2" t="s">
        <v>1380</v>
      </c>
      <c r="E141" s="2" t="s">
        <v>1381</v>
      </c>
    </row>
    <row r="142" spans="1:5" ht="12.75">
      <c r="A142" s="2" t="s">
        <v>1382</v>
      </c>
      <c r="B142" s="2" t="s">
        <v>1383</v>
      </c>
      <c r="C142" s="2" t="s">
        <v>1384</v>
      </c>
      <c r="D142" s="2" t="s">
        <v>1385</v>
      </c>
      <c r="E142" s="2" t="s">
        <v>1386</v>
      </c>
    </row>
    <row r="143" spans="1:5" ht="12.75">
      <c r="A143" s="2" t="s">
        <v>1387</v>
      </c>
      <c r="B143" s="2" t="s">
        <v>1388</v>
      </c>
      <c r="C143" s="2" t="s">
        <v>1389</v>
      </c>
      <c r="D143" s="2" t="s">
        <v>1390</v>
      </c>
      <c r="E143" s="2" t="s">
        <v>1391</v>
      </c>
    </row>
    <row r="144" spans="1:5" ht="12.75">
      <c r="A144" s="2" t="s">
        <v>1392</v>
      </c>
      <c r="B144" s="2" t="s">
        <v>1393</v>
      </c>
      <c r="C144" s="2" t="s">
        <v>1394</v>
      </c>
      <c r="D144" s="2" t="s">
        <v>1395</v>
      </c>
      <c r="E144" s="2" t="s">
        <v>1396</v>
      </c>
    </row>
    <row r="145" spans="1:5" ht="12.75">
      <c r="A145" s="2" t="s">
        <v>1397</v>
      </c>
      <c r="B145" s="2" t="s">
        <v>1398</v>
      </c>
      <c r="C145" s="2" t="s">
        <v>1399</v>
      </c>
      <c r="D145" s="2" t="s">
        <v>1400</v>
      </c>
      <c r="E145" s="2" t="s">
        <v>1401</v>
      </c>
    </row>
    <row r="146" spans="1:5" ht="12.75">
      <c r="A146" s="2" t="s">
        <v>1402</v>
      </c>
      <c r="B146" s="2" t="s">
        <v>1403</v>
      </c>
      <c r="C146" s="2" t="s">
        <v>1404</v>
      </c>
      <c r="D146" s="2" t="s">
        <v>1405</v>
      </c>
      <c r="E146" s="2" t="s">
        <v>1406</v>
      </c>
    </row>
    <row r="147" spans="1:5" ht="12.75">
      <c r="A147" s="2" t="s">
        <v>1407</v>
      </c>
      <c r="B147" s="2" t="s">
        <v>1408</v>
      </c>
      <c r="C147" s="2" t="s">
        <v>1409</v>
      </c>
      <c r="D147" s="2" t="s">
        <v>1410</v>
      </c>
      <c r="E147" s="2" t="s">
        <v>1411</v>
      </c>
    </row>
    <row r="148" spans="1:5" ht="12.75">
      <c r="A148" s="2" t="s">
        <v>1412</v>
      </c>
      <c r="B148" s="2" t="s">
        <v>1413</v>
      </c>
      <c r="C148" s="2" t="s">
        <v>1414</v>
      </c>
      <c r="D148" s="2" t="s">
        <v>1415</v>
      </c>
      <c r="E148" s="2" t="s">
        <v>1416</v>
      </c>
    </row>
    <row r="149" spans="1:5" ht="12.75">
      <c r="A149" s="2" t="s">
        <v>1417</v>
      </c>
      <c r="B149" s="2" t="s">
        <v>1418</v>
      </c>
      <c r="C149" s="2" t="s">
        <v>1419</v>
      </c>
      <c r="D149" s="2" t="s">
        <v>1420</v>
      </c>
      <c r="E149" s="2" t="s">
        <v>1421</v>
      </c>
    </row>
    <row r="150" spans="1:5" ht="12.75">
      <c r="A150" s="2" t="s">
        <v>1422</v>
      </c>
      <c r="B150" s="2" t="s">
        <v>1423</v>
      </c>
      <c r="C150" s="2" t="s">
        <v>1424</v>
      </c>
      <c r="D150" s="2" t="s">
        <v>1425</v>
      </c>
      <c r="E150" s="2" t="s">
        <v>1426</v>
      </c>
    </row>
    <row r="151" spans="1:5" ht="12.75">
      <c r="A151" s="2" t="s">
        <v>1427</v>
      </c>
      <c r="B151" s="2" t="s">
        <v>1428</v>
      </c>
      <c r="C151" s="2" t="s">
        <v>1429</v>
      </c>
      <c r="D151" s="2" t="s">
        <v>1430</v>
      </c>
      <c r="E151" s="2" t="s">
        <v>1431</v>
      </c>
    </row>
    <row r="152" spans="1:5" ht="12.75">
      <c r="A152" s="2" t="s">
        <v>1432</v>
      </c>
      <c r="B152" s="2" t="s">
        <v>1433</v>
      </c>
      <c r="C152" s="2" t="s">
        <v>1434</v>
      </c>
      <c r="D152" s="2" t="s">
        <v>1435</v>
      </c>
      <c r="E152" s="2" t="s">
        <v>1436</v>
      </c>
    </row>
    <row r="153" spans="1:5" ht="12.75">
      <c r="A153" s="2" t="s">
        <v>1437</v>
      </c>
      <c r="B153" s="2" t="s">
        <v>1438</v>
      </c>
      <c r="C153" s="2" t="s">
        <v>1439</v>
      </c>
      <c r="D153" s="2" t="s">
        <v>1440</v>
      </c>
      <c r="E153" s="2" t="s">
        <v>1441</v>
      </c>
    </row>
    <row r="154" spans="1:5" ht="12.75">
      <c r="A154" s="2" t="s">
        <v>1442</v>
      </c>
      <c r="B154" s="2" t="s">
        <v>1443</v>
      </c>
      <c r="C154" s="2" t="s">
        <v>1444</v>
      </c>
      <c r="D154" s="2" t="s">
        <v>1445</v>
      </c>
      <c r="E154" s="2" t="s">
        <v>1446</v>
      </c>
    </row>
    <row r="155" spans="1:5" ht="12.75">
      <c r="A155" s="2" t="s">
        <v>1447</v>
      </c>
      <c r="B155" s="2" t="s">
        <v>1448</v>
      </c>
      <c r="C155" s="2" t="s">
        <v>1449</v>
      </c>
      <c r="D155" s="2" t="s">
        <v>1450</v>
      </c>
      <c r="E155" s="2" t="s">
        <v>1451</v>
      </c>
    </row>
    <row r="156" spans="1:5" ht="12.75">
      <c r="A156" s="2" t="s">
        <v>1452</v>
      </c>
      <c r="B156" s="2" t="s">
        <v>1453</v>
      </c>
      <c r="C156" s="2" t="s">
        <v>1454</v>
      </c>
      <c r="D156" s="2" t="s">
        <v>1455</v>
      </c>
      <c r="E156" s="2" t="s">
        <v>1456</v>
      </c>
    </row>
    <row r="157" spans="1:5" ht="12.75">
      <c r="A157" s="2" t="s">
        <v>1457</v>
      </c>
      <c r="B157" s="2" t="s">
        <v>1458</v>
      </c>
      <c r="C157" s="2" t="s">
        <v>1459</v>
      </c>
      <c r="D157" s="2" t="s">
        <v>1460</v>
      </c>
      <c r="E157" s="2" t="s">
        <v>1461</v>
      </c>
    </row>
    <row r="158" spans="1:5" ht="12.75">
      <c r="A158" s="2" t="s">
        <v>1462</v>
      </c>
      <c r="B158" s="2" t="s">
        <v>1463</v>
      </c>
      <c r="C158" s="2" t="s">
        <v>1464</v>
      </c>
      <c r="D158" s="2" t="s">
        <v>1465</v>
      </c>
      <c r="E158" s="2" t="s">
        <v>1466</v>
      </c>
    </row>
    <row r="159" spans="1:5" ht="12.75">
      <c r="A159" s="2" t="s">
        <v>1467</v>
      </c>
      <c r="B159" s="2" t="s">
        <v>1468</v>
      </c>
      <c r="C159" s="2" t="s">
        <v>1469</v>
      </c>
      <c r="D159" s="2" t="s">
        <v>1470</v>
      </c>
      <c r="E159" s="2" t="s">
        <v>1471</v>
      </c>
    </row>
    <row r="160" spans="1:5" ht="12.75">
      <c r="A160" s="2" t="s">
        <v>1472</v>
      </c>
      <c r="B160" s="2" t="s">
        <v>1473</v>
      </c>
      <c r="C160" s="2" t="s">
        <v>1474</v>
      </c>
      <c r="D160" s="2" t="s">
        <v>1475</v>
      </c>
      <c r="E160" s="2" t="s">
        <v>1476</v>
      </c>
    </row>
    <row r="161" spans="1:5" ht="12.75">
      <c r="A161" s="2" t="s">
        <v>1477</v>
      </c>
      <c r="B161" s="2" t="s">
        <v>1478</v>
      </c>
      <c r="C161" s="2" t="s">
        <v>1479</v>
      </c>
      <c r="D161" s="2" t="s">
        <v>1480</v>
      </c>
      <c r="E161" s="2" t="s">
        <v>1481</v>
      </c>
    </row>
    <row r="162" spans="1:5" ht="12.75">
      <c r="A162" s="2" t="s">
        <v>1482</v>
      </c>
      <c r="B162" s="2" t="s">
        <v>1483</v>
      </c>
      <c r="C162" s="2" t="s">
        <v>1484</v>
      </c>
      <c r="D162" s="2" t="s">
        <v>1485</v>
      </c>
      <c r="E162" s="2" t="s">
        <v>1486</v>
      </c>
    </row>
    <row r="163" spans="1:5" ht="12.75">
      <c r="A163" s="2" t="s">
        <v>1487</v>
      </c>
      <c r="B163" s="2" t="s">
        <v>1488</v>
      </c>
      <c r="C163" s="2" t="s">
        <v>1489</v>
      </c>
      <c r="D163" s="2" t="s">
        <v>1490</v>
      </c>
      <c r="E163" s="2" t="s">
        <v>1491</v>
      </c>
    </row>
    <row r="164" spans="1:5" ht="12.75">
      <c r="A164" s="2" t="s">
        <v>1492</v>
      </c>
      <c r="B164" s="2" t="s">
        <v>1493</v>
      </c>
      <c r="C164" s="2" t="s">
        <v>1494</v>
      </c>
      <c r="D164" s="2" t="s">
        <v>1495</v>
      </c>
      <c r="E164" s="2" t="s">
        <v>1496</v>
      </c>
    </row>
    <row r="165" spans="1:5" ht="12.75">
      <c r="A165" s="2" t="s">
        <v>1497</v>
      </c>
      <c r="B165" s="2" t="s">
        <v>1498</v>
      </c>
      <c r="C165" s="2" t="s">
        <v>1499</v>
      </c>
      <c r="D165" s="2" t="s">
        <v>1500</v>
      </c>
      <c r="E165" s="2" t="s">
        <v>1501</v>
      </c>
    </row>
    <row r="166" spans="1:5" ht="12.75">
      <c r="A166" s="2" t="s">
        <v>1502</v>
      </c>
      <c r="B166" s="2" t="s">
        <v>1503</v>
      </c>
      <c r="C166" s="2" t="s">
        <v>1504</v>
      </c>
      <c r="D166" s="2" t="s">
        <v>1505</v>
      </c>
      <c r="E166" s="2" t="s">
        <v>1506</v>
      </c>
    </row>
    <row r="167" spans="1:5" ht="12.75">
      <c r="A167" s="2" t="s">
        <v>1507</v>
      </c>
      <c r="B167" s="2" t="s">
        <v>1508</v>
      </c>
      <c r="C167" s="2" t="s">
        <v>1509</v>
      </c>
      <c r="D167" s="2" t="s">
        <v>1510</v>
      </c>
      <c r="E167" s="2" t="s">
        <v>1511</v>
      </c>
    </row>
    <row r="168" spans="1:5" ht="12.75">
      <c r="A168" s="2" t="s">
        <v>1512</v>
      </c>
      <c r="B168" s="2" t="s">
        <v>1513</v>
      </c>
      <c r="C168" s="2" t="s">
        <v>1514</v>
      </c>
      <c r="D168" s="2" t="s">
        <v>1515</v>
      </c>
      <c r="E168" s="2" t="s">
        <v>1516</v>
      </c>
    </row>
    <row r="169" spans="1:5" ht="12.75">
      <c r="A169" s="2" t="s">
        <v>1517</v>
      </c>
      <c r="B169" s="2" t="s">
        <v>1518</v>
      </c>
      <c r="C169" s="2" t="s">
        <v>1519</v>
      </c>
      <c r="D169" s="2" t="s">
        <v>1520</v>
      </c>
      <c r="E169" s="2" t="s">
        <v>1521</v>
      </c>
    </row>
    <row r="170" spans="1:5" ht="12.75">
      <c r="A170" s="2" t="s">
        <v>1522</v>
      </c>
      <c r="B170" s="2" t="s">
        <v>1523</v>
      </c>
      <c r="C170" s="2" t="s">
        <v>1524</v>
      </c>
      <c r="D170" s="2" t="s">
        <v>1525</v>
      </c>
      <c r="E170" s="2" t="s">
        <v>1526</v>
      </c>
    </row>
    <row r="171" spans="1:5" ht="12.75">
      <c r="A171" s="2" t="s">
        <v>1527</v>
      </c>
      <c r="B171" s="2" t="s">
        <v>1528</v>
      </c>
      <c r="C171" s="2" t="s">
        <v>1529</v>
      </c>
      <c r="D171" s="2" t="s">
        <v>1530</v>
      </c>
      <c r="E171" s="2" t="s">
        <v>1531</v>
      </c>
    </row>
    <row r="172" spans="1:5" ht="12.75">
      <c r="A172" s="2" t="s">
        <v>1532</v>
      </c>
      <c r="B172" s="2" t="s">
        <v>1533</v>
      </c>
      <c r="C172" s="2" t="s">
        <v>1534</v>
      </c>
      <c r="D172" s="2" t="s">
        <v>1535</v>
      </c>
      <c r="E172" s="2" t="s">
        <v>1536</v>
      </c>
    </row>
    <row r="173" spans="1:5" ht="12.75">
      <c r="A173" s="2" t="s">
        <v>1537</v>
      </c>
      <c r="B173" s="2" t="s">
        <v>1538</v>
      </c>
      <c r="C173" s="2" t="s">
        <v>1539</v>
      </c>
      <c r="D173" s="2" t="s">
        <v>1540</v>
      </c>
      <c r="E173" s="2" t="s">
        <v>1541</v>
      </c>
    </row>
    <row r="174" spans="1:5" ht="12.75">
      <c r="A174" s="2" t="s">
        <v>1542</v>
      </c>
      <c r="B174" s="2" t="s">
        <v>1543</v>
      </c>
      <c r="C174" s="2" t="s">
        <v>1544</v>
      </c>
      <c r="D174" s="2" t="s">
        <v>1545</v>
      </c>
      <c r="E174" s="2" t="s">
        <v>1546</v>
      </c>
    </row>
    <row r="175" spans="1:5" ht="12.75">
      <c r="A175" s="2" t="s">
        <v>1547</v>
      </c>
      <c r="B175" s="2" t="s">
        <v>1548</v>
      </c>
      <c r="C175" s="2" t="s">
        <v>1549</v>
      </c>
      <c r="D175" s="2" t="s">
        <v>1550</v>
      </c>
      <c r="E175" s="2" t="s">
        <v>1551</v>
      </c>
    </row>
    <row r="176" spans="1:5" ht="12.75">
      <c r="A176" s="2" t="s">
        <v>1552</v>
      </c>
      <c r="B176" s="2" t="s">
        <v>1553</v>
      </c>
      <c r="C176" s="2" t="s">
        <v>1554</v>
      </c>
      <c r="D176" s="2" t="s">
        <v>1555</v>
      </c>
      <c r="E176" s="2" t="s">
        <v>1556</v>
      </c>
    </row>
    <row r="177" spans="1:5" ht="12.75">
      <c r="A177" s="2" t="s">
        <v>1557</v>
      </c>
      <c r="B177" s="2" t="s">
        <v>1558</v>
      </c>
      <c r="C177" s="2" t="s">
        <v>1559</v>
      </c>
      <c r="D177" s="2" t="s">
        <v>1560</v>
      </c>
      <c r="E177" s="2" t="s">
        <v>1561</v>
      </c>
    </row>
    <row r="178" spans="1:5" ht="12.75">
      <c r="A178" s="2" t="s">
        <v>1562</v>
      </c>
      <c r="B178" s="2" t="s">
        <v>1563</v>
      </c>
      <c r="C178" s="2" t="s">
        <v>1564</v>
      </c>
      <c r="D178" s="2" t="s">
        <v>1565</v>
      </c>
      <c r="E178" s="2" t="s">
        <v>1566</v>
      </c>
    </row>
    <row r="179" spans="1:5" ht="12.75">
      <c r="A179" s="2" t="s">
        <v>1567</v>
      </c>
      <c r="B179" s="2" t="s">
        <v>1568</v>
      </c>
      <c r="C179" s="2" t="s">
        <v>1569</v>
      </c>
      <c r="D179" s="2" t="s">
        <v>1570</v>
      </c>
      <c r="E179" s="2" t="s">
        <v>1571</v>
      </c>
    </row>
    <row r="180" spans="1:5" ht="12.75">
      <c r="A180" s="2" t="s">
        <v>1572</v>
      </c>
      <c r="B180" s="2" t="s">
        <v>1573</v>
      </c>
      <c r="C180" s="2" t="s">
        <v>1574</v>
      </c>
      <c r="D180" s="2" t="s">
        <v>1575</v>
      </c>
      <c r="E180" s="2" t="s">
        <v>1576</v>
      </c>
    </row>
    <row r="181" spans="1:5" ht="12.75">
      <c r="A181" s="2" t="s">
        <v>1577</v>
      </c>
      <c r="B181" s="2" t="s">
        <v>1578</v>
      </c>
      <c r="C181" s="2" t="s">
        <v>1579</v>
      </c>
      <c r="D181" s="2" t="s">
        <v>1580</v>
      </c>
      <c r="E181" s="2" t="s">
        <v>1581</v>
      </c>
    </row>
    <row r="182" spans="1:5" ht="12.75">
      <c r="A182" s="2" t="s">
        <v>1582</v>
      </c>
      <c r="B182" s="2" t="s">
        <v>1583</v>
      </c>
      <c r="C182" s="2" t="s">
        <v>1584</v>
      </c>
      <c r="D182" s="2" t="s">
        <v>1585</v>
      </c>
      <c r="E182" s="2" t="s">
        <v>1586</v>
      </c>
    </row>
    <row r="183" spans="1:5" ht="12.75">
      <c r="A183" s="2" t="s">
        <v>1587</v>
      </c>
      <c r="B183" s="2" t="s">
        <v>1588</v>
      </c>
      <c r="C183" s="2" t="s">
        <v>1589</v>
      </c>
      <c r="D183" s="2" t="s">
        <v>1590</v>
      </c>
      <c r="E183" s="2" t="s">
        <v>1591</v>
      </c>
    </row>
    <row r="184" spans="1:5" ht="12.75">
      <c r="A184" s="2" t="s">
        <v>1592</v>
      </c>
      <c r="B184" s="2" t="s">
        <v>1593</v>
      </c>
      <c r="C184" s="2" t="s">
        <v>1594</v>
      </c>
      <c r="D184" s="2" t="s">
        <v>1595</v>
      </c>
      <c r="E184" s="2" t="s">
        <v>1596</v>
      </c>
    </row>
    <row r="185" spans="1:5" ht="12.75">
      <c r="A185" s="2" t="s">
        <v>1597</v>
      </c>
      <c r="B185" s="2" t="s">
        <v>1598</v>
      </c>
      <c r="C185" s="2" t="s">
        <v>1599</v>
      </c>
      <c r="D185" s="2" t="s">
        <v>1600</v>
      </c>
      <c r="E185" s="2" t="s">
        <v>1601</v>
      </c>
    </row>
    <row r="186" spans="1:5" ht="12.75">
      <c r="A186" s="2" t="s">
        <v>1602</v>
      </c>
      <c r="B186" s="2" t="s">
        <v>1603</v>
      </c>
      <c r="C186" s="2" t="s">
        <v>1604</v>
      </c>
      <c r="D186" s="2" t="s">
        <v>1605</v>
      </c>
      <c r="E186" s="2" t="s">
        <v>1606</v>
      </c>
    </row>
    <row r="187" spans="1:5" ht="12.75">
      <c r="A187" s="2" t="s">
        <v>1607</v>
      </c>
      <c r="B187" s="2" t="s">
        <v>1608</v>
      </c>
      <c r="C187" s="2" t="s">
        <v>1609</v>
      </c>
      <c r="D187" s="2" t="s">
        <v>1610</v>
      </c>
      <c r="E187" s="2" t="s">
        <v>1611</v>
      </c>
    </row>
    <row r="188" spans="1:5" ht="12.75">
      <c r="A188" s="2" t="s">
        <v>1612</v>
      </c>
      <c r="B188" s="2" t="s">
        <v>1613</v>
      </c>
      <c r="C188" s="2" t="s">
        <v>1614</v>
      </c>
      <c r="D188" s="2" t="s">
        <v>1615</v>
      </c>
      <c r="E188" s="2" t="s">
        <v>1616</v>
      </c>
    </row>
    <row r="189" spans="1:5" ht="12.75">
      <c r="A189" s="2" t="s">
        <v>1617</v>
      </c>
      <c r="B189" s="2" t="s">
        <v>1155</v>
      </c>
      <c r="C189" s="2" t="s">
        <v>1156</v>
      </c>
      <c r="D189" s="2" t="s">
        <v>1157</v>
      </c>
      <c r="E189" s="2" t="s">
        <v>1158</v>
      </c>
    </row>
    <row r="190" spans="1:5" ht="12.75">
      <c r="A190" s="2" t="s">
        <v>1618</v>
      </c>
      <c r="B190" s="2" t="s">
        <v>1155</v>
      </c>
      <c r="C190" s="2" t="s">
        <v>1160</v>
      </c>
      <c r="D190" s="2" t="s">
        <v>1161</v>
      </c>
      <c r="E190" s="2" t="s">
        <v>1162</v>
      </c>
    </row>
    <row r="191" spans="1:5" ht="12.75">
      <c r="A191" s="2" t="s">
        <v>1619</v>
      </c>
      <c r="B191" s="2" t="s">
        <v>1155</v>
      </c>
      <c r="C191" s="2" t="s">
        <v>1164</v>
      </c>
      <c r="D191" s="2" t="s">
        <v>1165</v>
      </c>
      <c r="E191" s="2" t="s">
        <v>1166</v>
      </c>
    </row>
    <row r="192" spans="1:5" ht="12.75">
      <c r="A192" s="2" t="s">
        <v>1620</v>
      </c>
      <c r="B192" s="2" t="s">
        <v>1155</v>
      </c>
      <c r="C192" s="2" t="s">
        <v>1168</v>
      </c>
      <c r="D192" s="2" t="s">
        <v>1169</v>
      </c>
      <c r="E192" s="2" t="s">
        <v>1170</v>
      </c>
    </row>
    <row r="193" spans="1:5" ht="12.75">
      <c r="A193" s="2" t="s">
        <v>1621</v>
      </c>
      <c r="B193" s="2" t="s">
        <v>1155</v>
      </c>
      <c r="C193" s="2" t="s">
        <v>1172</v>
      </c>
      <c r="D193" s="2" t="s">
        <v>1155</v>
      </c>
      <c r="E193" s="2" t="s">
        <v>1155</v>
      </c>
    </row>
    <row r="194" spans="1:5" ht="12.75">
      <c r="A194" s="2" t="s">
        <v>1622</v>
      </c>
      <c r="B194" s="2" t="s">
        <v>1155</v>
      </c>
      <c r="C194" s="2" t="s">
        <v>1172</v>
      </c>
      <c r="D194" s="2" t="s">
        <v>1155</v>
      </c>
      <c r="E194" s="2" t="s">
        <v>1155</v>
      </c>
    </row>
    <row r="195" spans="1:5" ht="12.75">
      <c r="A195" s="2" t="s">
        <v>1623</v>
      </c>
      <c r="B195" s="2" t="s">
        <v>1155</v>
      </c>
      <c r="C195" s="2" t="s">
        <v>1175</v>
      </c>
      <c r="D195" s="2" t="s">
        <v>1155</v>
      </c>
      <c r="E195" s="2" t="s">
        <v>1155</v>
      </c>
    </row>
    <row r="196" spans="1:5" ht="12.75">
      <c r="A196" s="2" t="s">
        <v>1624</v>
      </c>
      <c r="B196" s="2" t="s">
        <v>1155</v>
      </c>
      <c r="C196" s="2" t="s">
        <v>1175</v>
      </c>
      <c r="D196" s="2" t="s">
        <v>1155</v>
      </c>
      <c r="E196" s="2" t="s">
        <v>1155</v>
      </c>
    </row>
    <row r="199" spans="1:8" s="1" customFormat="1" ht="12.75">
      <c r="A199" s="3"/>
      <c r="B199" s="3" t="s">
        <v>6</v>
      </c>
      <c r="C199" s="3" t="s">
        <v>711</v>
      </c>
      <c r="D199" s="3" t="s">
        <v>712</v>
      </c>
      <c r="E199" s="3" t="s">
        <v>713</v>
      </c>
      <c r="F199" s="3"/>
      <c r="G199" s="3"/>
      <c r="H199" s="3"/>
    </row>
    <row r="200" spans="1:5" ht="12.75">
      <c r="A200" s="2" t="s">
        <v>1625</v>
      </c>
      <c r="B200" s="2" t="s">
        <v>1626</v>
      </c>
      <c r="C200" s="2" t="s">
        <v>1627</v>
      </c>
      <c r="D200" s="2" t="s">
        <v>1628</v>
      </c>
      <c r="E200" s="2" t="s">
        <v>1629</v>
      </c>
    </row>
    <row r="201" spans="1:5" ht="12.75">
      <c r="A201" s="2" t="s">
        <v>1630</v>
      </c>
      <c r="B201" s="2" t="s">
        <v>1631</v>
      </c>
      <c r="C201" s="2" t="s">
        <v>1632</v>
      </c>
      <c r="D201" s="2" t="s">
        <v>1633</v>
      </c>
      <c r="E201" s="2" t="s">
        <v>1634</v>
      </c>
    </row>
    <row r="202" spans="1:5" ht="12.75">
      <c r="A202" s="2" t="s">
        <v>1635</v>
      </c>
      <c r="B202" s="2" t="s">
        <v>1636</v>
      </c>
      <c r="C202" s="2" t="s">
        <v>1637</v>
      </c>
      <c r="D202" s="2" t="s">
        <v>1638</v>
      </c>
      <c r="E202" s="2" t="s">
        <v>1639</v>
      </c>
    </row>
    <row r="203" spans="1:5" ht="12.75">
      <c r="A203" s="2" t="s">
        <v>1640</v>
      </c>
      <c r="B203" s="2" t="s">
        <v>1641</v>
      </c>
      <c r="C203" s="2" t="s">
        <v>1642</v>
      </c>
      <c r="D203" s="2" t="s">
        <v>1643</v>
      </c>
      <c r="E203" s="2" t="s">
        <v>1644</v>
      </c>
    </row>
    <row r="204" spans="1:5" ht="12.75">
      <c r="A204" s="2" t="s">
        <v>1645</v>
      </c>
      <c r="B204" s="2" t="s">
        <v>1646</v>
      </c>
      <c r="C204" s="2" t="s">
        <v>1647</v>
      </c>
      <c r="D204" s="2" t="s">
        <v>1648</v>
      </c>
      <c r="E204" s="2" t="s">
        <v>1649</v>
      </c>
    </row>
    <row r="205" spans="1:5" ht="12.75">
      <c r="A205" s="2" t="s">
        <v>1650</v>
      </c>
      <c r="B205" s="2" t="s">
        <v>1651</v>
      </c>
      <c r="C205" s="2" t="s">
        <v>1652</v>
      </c>
      <c r="D205" s="2" t="s">
        <v>1653</v>
      </c>
      <c r="E205" s="2" t="s">
        <v>1654</v>
      </c>
    </row>
    <row r="206" spans="1:5" ht="12.75">
      <c r="A206" s="2" t="s">
        <v>1655</v>
      </c>
      <c r="B206" s="2" t="s">
        <v>1656</v>
      </c>
      <c r="C206" s="2" t="s">
        <v>1657</v>
      </c>
      <c r="D206" s="2" t="s">
        <v>1658</v>
      </c>
      <c r="E206" s="2" t="s">
        <v>1659</v>
      </c>
    </row>
    <row r="207" spans="1:5" ht="12.75">
      <c r="A207" s="2" t="s">
        <v>1660</v>
      </c>
      <c r="B207" s="2" t="s">
        <v>1661</v>
      </c>
      <c r="C207" s="2" t="s">
        <v>1662</v>
      </c>
      <c r="D207" s="2" t="s">
        <v>1663</v>
      </c>
      <c r="E207" s="2" t="s">
        <v>1664</v>
      </c>
    </row>
    <row r="208" spans="1:5" ht="12.75">
      <c r="A208" s="2" t="s">
        <v>1665</v>
      </c>
      <c r="B208" s="2" t="s">
        <v>1666</v>
      </c>
      <c r="C208" s="2" t="s">
        <v>1667</v>
      </c>
      <c r="D208" s="2" t="s">
        <v>1668</v>
      </c>
      <c r="E208" s="2" t="s">
        <v>1669</v>
      </c>
    </row>
    <row r="209" spans="1:5" ht="12.75">
      <c r="A209" s="2" t="s">
        <v>1670</v>
      </c>
      <c r="B209" s="2" t="s">
        <v>1671</v>
      </c>
      <c r="C209" s="2" t="s">
        <v>1672</v>
      </c>
      <c r="D209" s="2" t="s">
        <v>1673</v>
      </c>
      <c r="E209" s="2" t="s">
        <v>1674</v>
      </c>
    </row>
    <row r="210" spans="1:5" ht="12.75">
      <c r="A210" s="2" t="s">
        <v>1675</v>
      </c>
      <c r="B210" s="2" t="s">
        <v>1676</v>
      </c>
      <c r="C210" s="2" t="s">
        <v>1677</v>
      </c>
      <c r="D210" s="2" t="s">
        <v>1678</v>
      </c>
      <c r="E210" s="2" t="s">
        <v>1679</v>
      </c>
    </row>
    <row r="211" spans="1:5" ht="12.75">
      <c r="A211" s="2" t="s">
        <v>1680</v>
      </c>
      <c r="B211" s="2" t="s">
        <v>1681</v>
      </c>
      <c r="C211" s="2" t="s">
        <v>1682</v>
      </c>
      <c r="D211" s="2" t="s">
        <v>1683</v>
      </c>
      <c r="E211" s="2" t="s">
        <v>1684</v>
      </c>
    </row>
    <row r="212" spans="1:5" ht="12.75">
      <c r="A212" s="2" t="s">
        <v>1685</v>
      </c>
      <c r="B212" s="2" t="s">
        <v>1686</v>
      </c>
      <c r="C212" s="2" t="s">
        <v>1687</v>
      </c>
      <c r="D212" s="2" t="s">
        <v>1688</v>
      </c>
      <c r="E212" s="2" t="s">
        <v>1689</v>
      </c>
    </row>
    <row r="213" spans="1:5" ht="12.75">
      <c r="A213" s="2" t="s">
        <v>1690</v>
      </c>
      <c r="B213" s="2" t="s">
        <v>1691</v>
      </c>
      <c r="C213" s="2" t="s">
        <v>1692</v>
      </c>
      <c r="D213" s="2" t="s">
        <v>1693</v>
      </c>
      <c r="E213" s="2" t="s">
        <v>1694</v>
      </c>
    </row>
    <row r="214" spans="1:5" ht="12.75">
      <c r="A214" s="2" t="s">
        <v>1695</v>
      </c>
      <c r="B214" s="2" t="s">
        <v>1696</v>
      </c>
      <c r="C214" s="2" t="s">
        <v>1697</v>
      </c>
      <c r="D214" s="2" t="s">
        <v>1698</v>
      </c>
      <c r="E214" s="2" t="s">
        <v>1699</v>
      </c>
    </row>
    <row r="215" spans="1:5" ht="12.75">
      <c r="A215" s="2" t="s">
        <v>1700</v>
      </c>
      <c r="B215" s="2" t="s">
        <v>1701</v>
      </c>
      <c r="C215" s="2" t="s">
        <v>1702</v>
      </c>
      <c r="D215" s="2" t="s">
        <v>1703</v>
      </c>
      <c r="E215" s="2" t="s">
        <v>1704</v>
      </c>
    </row>
    <row r="216" spans="1:5" ht="12.75">
      <c r="A216" s="2" t="s">
        <v>1705</v>
      </c>
      <c r="B216" s="2" t="s">
        <v>1706</v>
      </c>
      <c r="C216" s="2" t="s">
        <v>1707</v>
      </c>
      <c r="D216" s="2" t="s">
        <v>1708</v>
      </c>
      <c r="E216" s="2" t="s">
        <v>1709</v>
      </c>
    </row>
    <row r="217" spans="1:5" ht="12.75">
      <c r="A217" s="2" t="s">
        <v>1710</v>
      </c>
      <c r="B217" s="2" t="s">
        <v>1711</v>
      </c>
      <c r="C217" s="2" t="s">
        <v>1712</v>
      </c>
      <c r="D217" s="2" t="s">
        <v>1713</v>
      </c>
      <c r="E217" s="2" t="s">
        <v>1714</v>
      </c>
    </row>
    <row r="218" spans="1:5" ht="12.75">
      <c r="A218" s="2" t="s">
        <v>1715</v>
      </c>
      <c r="B218" s="2" t="s">
        <v>1716</v>
      </c>
      <c r="C218" s="2" t="s">
        <v>1717</v>
      </c>
      <c r="D218" s="2" t="s">
        <v>1718</v>
      </c>
      <c r="E218" s="2" t="s">
        <v>1719</v>
      </c>
    </row>
    <row r="219" spans="1:5" ht="12.75">
      <c r="A219" s="2" t="s">
        <v>1720</v>
      </c>
      <c r="B219" s="2" t="s">
        <v>1721</v>
      </c>
      <c r="C219" s="2" t="s">
        <v>1722</v>
      </c>
      <c r="D219" s="2" t="s">
        <v>1723</v>
      </c>
      <c r="E219" s="2" t="s">
        <v>1724</v>
      </c>
    </row>
    <row r="220" spans="1:5" ht="12.75">
      <c r="A220" s="2" t="s">
        <v>1725</v>
      </c>
      <c r="B220" s="2" t="s">
        <v>1726</v>
      </c>
      <c r="C220" s="2" t="s">
        <v>1727</v>
      </c>
      <c r="D220" s="2" t="s">
        <v>1728</v>
      </c>
      <c r="E220" s="2" t="s">
        <v>1729</v>
      </c>
    </row>
    <row r="221" spans="1:5" ht="12.75">
      <c r="A221" s="2" t="s">
        <v>1730</v>
      </c>
      <c r="B221" s="2" t="s">
        <v>1731</v>
      </c>
      <c r="C221" s="2" t="s">
        <v>1732</v>
      </c>
      <c r="D221" s="2" t="s">
        <v>1733</v>
      </c>
      <c r="E221" s="2" t="s">
        <v>1734</v>
      </c>
    </row>
    <row r="222" spans="1:5" ht="12.75">
      <c r="A222" s="2" t="s">
        <v>1735</v>
      </c>
      <c r="B222" s="2" t="s">
        <v>1736</v>
      </c>
      <c r="C222" s="2" t="s">
        <v>1737</v>
      </c>
      <c r="D222" s="2" t="s">
        <v>1738</v>
      </c>
      <c r="E222" s="2" t="s">
        <v>1739</v>
      </c>
    </row>
    <row r="223" spans="1:5" ht="12.75">
      <c r="A223" s="2" t="s">
        <v>1740</v>
      </c>
      <c r="B223" s="2" t="s">
        <v>1741</v>
      </c>
      <c r="C223" s="2" t="s">
        <v>1742</v>
      </c>
      <c r="D223" s="2" t="s">
        <v>1743</v>
      </c>
      <c r="E223" s="2" t="s">
        <v>1744</v>
      </c>
    </row>
    <row r="224" spans="1:5" ht="12.75">
      <c r="A224" s="2" t="s">
        <v>1745</v>
      </c>
      <c r="B224" s="2" t="s">
        <v>1746</v>
      </c>
      <c r="C224" s="2" t="s">
        <v>1747</v>
      </c>
      <c r="D224" s="2" t="s">
        <v>1748</v>
      </c>
      <c r="E224" s="2" t="s">
        <v>1749</v>
      </c>
    </row>
    <row r="225" spans="1:5" ht="12.75">
      <c r="A225" s="2" t="s">
        <v>1750</v>
      </c>
      <c r="B225" s="2" t="s">
        <v>1751</v>
      </c>
      <c r="C225" s="2" t="s">
        <v>1752</v>
      </c>
      <c r="D225" s="2" t="s">
        <v>1753</v>
      </c>
      <c r="E225" s="2" t="s">
        <v>1754</v>
      </c>
    </row>
    <row r="226" spans="1:5" ht="12.75">
      <c r="A226" s="2" t="s">
        <v>1755</v>
      </c>
      <c r="B226" s="2" t="s">
        <v>1756</v>
      </c>
      <c r="C226" s="2" t="s">
        <v>1757</v>
      </c>
      <c r="D226" s="2" t="s">
        <v>1758</v>
      </c>
      <c r="E226" s="2" t="s">
        <v>1759</v>
      </c>
    </row>
    <row r="227" spans="1:5" ht="12.75">
      <c r="A227" s="2" t="s">
        <v>1760</v>
      </c>
      <c r="B227" s="2" t="s">
        <v>1761</v>
      </c>
      <c r="C227" s="2" t="s">
        <v>1762</v>
      </c>
      <c r="D227" s="2" t="s">
        <v>1763</v>
      </c>
      <c r="E227" s="2" t="s">
        <v>1764</v>
      </c>
    </row>
    <row r="228" spans="1:5" ht="12.75">
      <c r="A228" s="2" t="s">
        <v>1765</v>
      </c>
      <c r="B228" s="2" t="s">
        <v>1766</v>
      </c>
      <c r="C228" s="2" t="s">
        <v>1767</v>
      </c>
      <c r="D228" s="2" t="s">
        <v>1768</v>
      </c>
      <c r="E228" s="2" t="s">
        <v>1769</v>
      </c>
    </row>
    <row r="229" spans="1:5" ht="12.75">
      <c r="A229" s="2" t="s">
        <v>1770</v>
      </c>
      <c r="B229" s="2" t="s">
        <v>1771</v>
      </c>
      <c r="C229" s="2" t="s">
        <v>1772</v>
      </c>
      <c r="D229" s="2" t="s">
        <v>1773</v>
      </c>
      <c r="E229" s="2" t="s">
        <v>1774</v>
      </c>
    </row>
    <row r="230" spans="1:5" ht="12.75">
      <c r="A230" s="2" t="s">
        <v>1775</v>
      </c>
      <c r="B230" s="2" t="s">
        <v>1776</v>
      </c>
      <c r="C230" s="2" t="s">
        <v>1777</v>
      </c>
      <c r="D230" s="2" t="s">
        <v>1778</v>
      </c>
      <c r="E230" s="2" t="s">
        <v>1779</v>
      </c>
    </row>
    <row r="231" spans="1:5" ht="12.75">
      <c r="A231" s="2" t="s">
        <v>1780</v>
      </c>
      <c r="B231" s="2" t="s">
        <v>1781</v>
      </c>
      <c r="C231" s="2" t="s">
        <v>1782</v>
      </c>
      <c r="D231" s="2" t="s">
        <v>1783</v>
      </c>
      <c r="E231" s="2" t="s">
        <v>1784</v>
      </c>
    </row>
    <row r="232" spans="1:5" ht="12.75">
      <c r="A232" s="2" t="s">
        <v>1785</v>
      </c>
      <c r="B232" s="2" t="s">
        <v>1786</v>
      </c>
      <c r="C232" s="2" t="s">
        <v>1787</v>
      </c>
      <c r="D232" s="2" t="s">
        <v>1788</v>
      </c>
      <c r="E232" s="2" t="s">
        <v>1789</v>
      </c>
    </row>
    <row r="233" spans="1:5" ht="12.75">
      <c r="A233" s="2" t="s">
        <v>1790</v>
      </c>
      <c r="B233" s="2" t="s">
        <v>1791</v>
      </c>
      <c r="C233" s="2" t="s">
        <v>1792</v>
      </c>
      <c r="D233" s="2" t="s">
        <v>1793</v>
      </c>
      <c r="E233" s="2" t="s">
        <v>1794</v>
      </c>
    </row>
    <row r="234" spans="1:5" ht="12.75">
      <c r="A234" s="2" t="s">
        <v>1795</v>
      </c>
      <c r="B234" s="2" t="s">
        <v>1796</v>
      </c>
      <c r="C234" s="2" t="s">
        <v>1797</v>
      </c>
      <c r="D234" s="2" t="s">
        <v>1798</v>
      </c>
      <c r="E234" s="2" t="s">
        <v>1799</v>
      </c>
    </row>
    <row r="235" spans="1:5" ht="12.75">
      <c r="A235" s="2" t="s">
        <v>1800</v>
      </c>
      <c r="B235" s="2" t="s">
        <v>1801</v>
      </c>
      <c r="C235" s="2" t="s">
        <v>1802</v>
      </c>
      <c r="D235" s="2" t="s">
        <v>1803</v>
      </c>
      <c r="E235" s="2" t="s">
        <v>1804</v>
      </c>
    </row>
    <row r="236" spans="1:5" ht="12.75">
      <c r="A236" s="2" t="s">
        <v>1805</v>
      </c>
      <c r="B236" s="2" t="s">
        <v>1806</v>
      </c>
      <c r="C236" s="2" t="s">
        <v>1807</v>
      </c>
      <c r="D236" s="2" t="s">
        <v>1808</v>
      </c>
      <c r="E236" s="2" t="s">
        <v>1809</v>
      </c>
    </row>
    <row r="237" spans="1:5" ht="12.75">
      <c r="A237" s="2" t="s">
        <v>1810</v>
      </c>
      <c r="B237" s="2" t="s">
        <v>1811</v>
      </c>
      <c r="C237" s="2" t="s">
        <v>1812</v>
      </c>
      <c r="D237" s="2" t="s">
        <v>1813</v>
      </c>
      <c r="E237" s="2" t="s">
        <v>1814</v>
      </c>
    </row>
    <row r="238" spans="1:5" ht="12.75">
      <c r="A238" s="2" t="s">
        <v>1815</v>
      </c>
      <c r="B238" s="2" t="s">
        <v>1816</v>
      </c>
      <c r="C238" s="2" t="s">
        <v>1817</v>
      </c>
      <c r="D238" s="2" t="s">
        <v>1818</v>
      </c>
      <c r="E238" s="2" t="s">
        <v>1819</v>
      </c>
    </row>
    <row r="239" spans="1:5" ht="12.75">
      <c r="A239" s="2" t="s">
        <v>1820</v>
      </c>
      <c r="B239" s="2" t="s">
        <v>1821</v>
      </c>
      <c r="C239" s="2" t="s">
        <v>1822</v>
      </c>
      <c r="D239" s="2" t="s">
        <v>1823</v>
      </c>
      <c r="E239" s="2" t="s">
        <v>1824</v>
      </c>
    </row>
    <row r="240" spans="1:5" ht="12.75">
      <c r="A240" s="2" t="s">
        <v>1825</v>
      </c>
      <c r="B240" s="2" t="s">
        <v>1826</v>
      </c>
      <c r="C240" s="2" t="s">
        <v>1827</v>
      </c>
      <c r="D240" s="2" t="s">
        <v>1828</v>
      </c>
      <c r="E240" s="2" t="s">
        <v>1829</v>
      </c>
    </row>
    <row r="241" spans="1:5" ht="12.75">
      <c r="A241" s="2" t="s">
        <v>1830</v>
      </c>
      <c r="B241" s="2" t="s">
        <v>1831</v>
      </c>
      <c r="C241" s="2" t="s">
        <v>1832</v>
      </c>
      <c r="D241" s="2" t="s">
        <v>1833</v>
      </c>
      <c r="E241" s="2" t="s">
        <v>1834</v>
      </c>
    </row>
    <row r="242" spans="1:5" ht="12.75">
      <c r="A242" s="2" t="s">
        <v>1835</v>
      </c>
      <c r="B242" s="2" t="s">
        <v>1836</v>
      </c>
      <c r="C242" s="2" t="s">
        <v>1837</v>
      </c>
      <c r="D242" s="2" t="s">
        <v>1838</v>
      </c>
      <c r="E242" s="2" t="s">
        <v>1839</v>
      </c>
    </row>
    <row r="243" spans="1:5" ht="12.75">
      <c r="A243" s="2" t="s">
        <v>1840</v>
      </c>
      <c r="B243" s="2" t="s">
        <v>1841</v>
      </c>
      <c r="C243" s="2" t="s">
        <v>1842</v>
      </c>
      <c r="D243" s="2" t="s">
        <v>1843</v>
      </c>
      <c r="E243" s="2" t="s">
        <v>1844</v>
      </c>
    </row>
    <row r="244" spans="1:5" ht="12.75">
      <c r="A244" s="2" t="s">
        <v>1845</v>
      </c>
      <c r="B244" s="2" t="s">
        <v>1846</v>
      </c>
      <c r="C244" s="2" t="s">
        <v>1847</v>
      </c>
      <c r="D244" s="2" t="s">
        <v>1848</v>
      </c>
      <c r="E244" s="2" t="s">
        <v>1849</v>
      </c>
    </row>
    <row r="245" spans="1:5" ht="12.75">
      <c r="A245" s="2" t="s">
        <v>1850</v>
      </c>
      <c r="B245" s="2" t="s">
        <v>1851</v>
      </c>
      <c r="C245" s="2" t="s">
        <v>1852</v>
      </c>
      <c r="D245" s="2" t="s">
        <v>1853</v>
      </c>
      <c r="E245" s="2" t="s">
        <v>1854</v>
      </c>
    </row>
    <row r="246" spans="1:5" ht="12.75">
      <c r="A246" s="2" t="s">
        <v>1855</v>
      </c>
      <c r="B246" s="2" t="s">
        <v>1856</v>
      </c>
      <c r="C246" s="2" t="s">
        <v>1857</v>
      </c>
      <c r="D246" s="2" t="s">
        <v>1858</v>
      </c>
      <c r="E246" s="2" t="s">
        <v>1859</v>
      </c>
    </row>
    <row r="247" spans="1:5" ht="12.75">
      <c r="A247" s="2" t="s">
        <v>1860</v>
      </c>
      <c r="B247" s="2" t="s">
        <v>1861</v>
      </c>
      <c r="C247" s="2" t="s">
        <v>1862</v>
      </c>
      <c r="D247" s="2" t="s">
        <v>1863</v>
      </c>
      <c r="E247" s="2" t="s">
        <v>1864</v>
      </c>
    </row>
    <row r="248" spans="1:5" ht="12.75">
      <c r="A248" s="2" t="s">
        <v>1865</v>
      </c>
      <c r="B248" s="2" t="s">
        <v>1866</v>
      </c>
      <c r="C248" s="2" t="s">
        <v>1867</v>
      </c>
      <c r="D248" s="2" t="s">
        <v>1868</v>
      </c>
      <c r="E248" s="2" t="s">
        <v>1869</v>
      </c>
    </row>
    <row r="249" spans="1:5" ht="12.75">
      <c r="A249" s="2" t="s">
        <v>1870</v>
      </c>
      <c r="B249" s="2" t="s">
        <v>1871</v>
      </c>
      <c r="C249" s="2" t="s">
        <v>1872</v>
      </c>
      <c r="D249" s="2" t="s">
        <v>1873</v>
      </c>
      <c r="E249" s="2" t="s">
        <v>1874</v>
      </c>
    </row>
    <row r="250" spans="1:5" ht="12.75">
      <c r="A250" s="2" t="s">
        <v>1875</v>
      </c>
      <c r="B250" s="2" t="s">
        <v>1876</v>
      </c>
      <c r="C250" s="2" t="s">
        <v>1877</v>
      </c>
      <c r="D250" s="2" t="s">
        <v>1878</v>
      </c>
      <c r="E250" s="2" t="s">
        <v>1879</v>
      </c>
    </row>
    <row r="251" spans="1:5" ht="12.75">
      <c r="A251" s="2" t="s">
        <v>1880</v>
      </c>
      <c r="B251" s="2" t="s">
        <v>1881</v>
      </c>
      <c r="C251" s="2" t="s">
        <v>1882</v>
      </c>
      <c r="D251" s="2" t="s">
        <v>1883</v>
      </c>
      <c r="E251" s="2" t="s">
        <v>1884</v>
      </c>
    </row>
    <row r="252" spans="1:5" ht="12.75">
      <c r="A252" s="2" t="s">
        <v>1885</v>
      </c>
      <c r="B252" s="2" t="s">
        <v>1886</v>
      </c>
      <c r="C252" s="2" t="s">
        <v>1887</v>
      </c>
      <c r="D252" s="2" t="s">
        <v>1888</v>
      </c>
      <c r="E252" s="2" t="s">
        <v>1889</v>
      </c>
    </row>
    <row r="253" spans="1:5" ht="12.75">
      <c r="A253" s="2" t="s">
        <v>1890</v>
      </c>
      <c r="B253" s="2" t="s">
        <v>1891</v>
      </c>
      <c r="C253" s="2" t="s">
        <v>1892</v>
      </c>
      <c r="D253" s="2" t="s">
        <v>1893</v>
      </c>
      <c r="E253" s="2" t="s">
        <v>1894</v>
      </c>
    </row>
    <row r="254" spans="1:5" ht="12.75">
      <c r="A254" s="2" t="s">
        <v>1895</v>
      </c>
      <c r="B254" s="2" t="s">
        <v>1896</v>
      </c>
      <c r="C254" s="2" t="s">
        <v>1897</v>
      </c>
      <c r="D254" s="2" t="s">
        <v>1898</v>
      </c>
      <c r="E254" s="2" t="s">
        <v>1899</v>
      </c>
    </row>
    <row r="255" spans="1:5" ht="12.75">
      <c r="A255" s="2" t="s">
        <v>1900</v>
      </c>
      <c r="B255" s="2" t="s">
        <v>1901</v>
      </c>
      <c r="C255" s="2" t="s">
        <v>1902</v>
      </c>
      <c r="D255" s="2" t="s">
        <v>1903</v>
      </c>
      <c r="E255" s="2" t="s">
        <v>1904</v>
      </c>
    </row>
    <row r="256" spans="1:5" ht="12.75">
      <c r="A256" s="2" t="s">
        <v>1905</v>
      </c>
      <c r="B256" s="2" t="s">
        <v>1906</v>
      </c>
      <c r="C256" s="2" t="s">
        <v>1907</v>
      </c>
      <c r="D256" s="2" t="s">
        <v>1908</v>
      </c>
      <c r="E256" s="2" t="s">
        <v>1909</v>
      </c>
    </row>
    <row r="257" spans="1:5" ht="12.75">
      <c r="A257" s="2" t="s">
        <v>1910</v>
      </c>
      <c r="B257" s="2" t="s">
        <v>1911</v>
      </c>
      <c r="C257" s="2" t="s">
        <v>1912</v>
      </c>
      <c r="D257" s="2" t="s">
        <v>1913</v>
      </c>
      <c r="E257" s="2" t="s">
        <v>1914</v>
      </c>
    </row>
    <row r="258" spans="1:5" ht="12.75">
      <c r="A258" s="2" t="s">
        <v>1915</v>
      </c>
      <c r="B258" s="2" t="s">
        <v>1916</v>
      </c>
      <c r="C258" s="2" t="s">
        <v>1917</v>
      </c>
      <c r="D258" s="2" t="s">
        <v>1918</v>
      </c>
      <c r="E258" s="2" t="s">
        <v>1919</v>
      </c>
    </row>
    <row r="259" spans="1:5" ht="12.75">
      <c r="A259" s="2" t="s">
        <v>1920</v>
      </c>
      <c r="B259" s="2" t="s">
        <v>1921</v>
      </c>
      <c r="C259" s="2" t="s">
        <v>1922</v>
      </c>
      <c r="D259" s="2" t="s">
        <v>1923</v>
      </c>
      <c r="E259" s="2" t="s">
        <v>1924</v>
      </c>
    </row>
    <row r="260" spans="1:5" ht="12.75">
      <c r="A260" s="2" t="s">
        <v>1925</v>
      </c>
      <c r="B260" s="2" t="s">
        <v>1926</v>
      </c>
      <c r="C260" s="2" t="s">
        <v>1927</v>
      </c>
      <c r="D260" s="2" t="s">
        <v>1928</v>
      </c>
      <c r="E260" s="2" t="s">
        <v>1929</v>
      </c>
    </row>
    <row r="261" spans="1:5" ht="12.75">
      <c r="A261" s="2" t="s">
        <v>1930</v>
      </c>
      <c r="B261" s="2" t="s">
        <v>1931</v>
      </c>
      <c r="C261" s="2" t="s">
        <v>1932</v>
      </c>
      <c r="D261" s="2" t="s">
        <v>1933</v>
      </c>
      <c r="E261" s="2" t="s">
        <v>1934</v>
      </c>
    </row>
    <row r="262" spans="1:5" ht="12.75">
      <c r="A262" s="2" t="s">
        <v>1935</v>
      </c>
      <c r="B262" s="2" t="s">
        <v>1936</v>
      </c>
      <c r="C262" s="2" t="s">
        <v>1937</v>
      </c>
      <c r="D262" s="2" t="s">
        <v>1938</v>
      </c>
      <c r="E262" s="2" t="s">
        <v>1939</v>
      </c>
    </row>
    <row r="263" spans="1:5" ht="12.75">
      <c r="A263" s="2" t="s">
        <v>1940</v>
      </c>
      <c r="B263" s="2" t="s">
        <v>1941</v>
      </c>
      <c r="C263" s="2" t="s">
        <v>1942</v>
      </c>
      <c r="D263" s="2" t="s">
        <v>1943</v>
      </c>
      <c r="E263" s="2" t="s">
        <v>1944</v>
      </c>
    </row>
    <row r="264" spans="1:5" ht="12.75">
      <c r="A264" s="2" t="s">
        <v>1945</v>
      </c>
      <c r="B264" s="2" t="s">
        <v>1946</v>
      </c>
      <c r="C264" s="2" t="s">
        <v>1947</v>
      </c>
      <c r="D264" s="2" t="s">
        <v>1948</v>
      </c>
      <c r="E264" s="2" t="s">
        <v>1949</v>
      </c>
    </row>
    <row r="265" spans="1:5" ht="12.75">
      <c r="A265" s="2" t="s">
        <v>1950</v>
      </c>
      <c r="B265" s="2" t="s">
        <v>1951</v>
      </c>
      <c r="C265" s="2" t="s">
        <v>1952</v>
      </c>
      <c r="D265" s="2" t="s">
        <v>1953</v>
      </c>
      <c r="E265" s="2" t="s">
        <v>1954</v>
      </c>
    </row>
    <row r="266" spans="1:5" ht="12.75">
      <c r="A266" s="2" t="s">
        <v>1955</v>
      </c>
      <c r="B266" s="2" t="s">
        <v>1956</v>
      </c>
      <c r="C266" s="2" t="s">
        <v>1957</v>
      </c>
      <c r="D266" s="2" t="s">
        <v>1958</v>
      </c>
      <c r="E266" s="2" t="s">
        <v>1959</v>
      </c>
    </row>
    <row r="267" spans="1:5" ht="12.75">
      <c r="A267" s="2" t="s">
        <v>1960</v>
      </c>
      <c r="B267" s="2" t="s">
        <v>1961</v>
      </c>
      <c r="C267" s="2" t="s">
        <v>1962</v>
      </c>
      <c r="D267" s="2" t="s">
        <v>1963</v>
      </c>
      <c r="E267" s="2" t="s">
        <v>1964</v>
      </c>
    </row>
    <row r="268" spans="1:5" ht="12.75">
      <c r="A268" s="2" t="s">
        <v>1965</v>
      </c>
      <c r="B268" s="2" t="s">
        <v>1966</v>
      </c>
      <c r="C268" s="2" t="s">
        <v>1967</v>
      </c>
      <c r="D268" s="2" t="s">
        <v>1968</v>
      </c>
      <c r="E268" s="2" t="s">
        <v>1969</v>
      </c>
    </row>
    <row r="269" spans="1:5" ht="12.75">
      <c r="A269" s="2" t="s">
        <v>1970</v>
      </c>
      <c r="B269" s="2" t="s">
        <v>1971</v>
      </c>
      <c r="C269" s="2" t="s">
        <v>1972</v>
      </c>
      <c r="D269" s="2" t="s">
        <v>1973</v>
      </c>
      <c r="E269" s="2" t="s">
        <v>1974</v>
      </c>
    </row>
    <row r="270" spans="1:5" ht="12.75">
      <c r="A270" s="2" t="s">
        <v>1975</v>
      </c>
      <c r="B270" s="2" t="s">
        <v>1976</v>
      </c>
      <c r="C270" s="2" t="s">
        <v>1977</v>
      </c>
      <c r="D270" s="2" t="s">
        <v>1978</v>
      </c>
      <c r="E270" s="2" t="s">
        <v>1979</v>
      </c>
    </row>
    <row r="271" spans="1:5" ht="12.75">
      <c r="A271" s="2" t="s">
        <v>1980</v>
      </c>
      <c r="B271" s="2" t="s">
        <v>1981</v>
      </c>
      <c r="C271" s="2" t="s">
        <v>1982</v>
      </c>
      <c r="D271" s="2" t="s">
        <v>1983</v>
      </c>
      <c r="E271" s="2" t="s">
        <v>1984</v>
      </c>
    </row>
    <row r="272" spans="1:5" ht="12.75">
      <c r="A272" s="2" t="s">
        <v>1985</v>
      </c>
      <c r="B272" s="2" t="s">
        <v>1986</v>
      </c>
      <c r="C272" s="2" t="s">
        <v>1987</v>
      </c>
      <c r="D272" s="2" t="s">
        <v>1988</v>
      </c>
      <c r="E272" s="2" t="s">
        <v>1989</v>
      </c>
    </row>
    <row r="273" spans="1:5" ht="12.75">
      <c r="A273" s="2" t="s">
        <v>1990</v>
      </c>
      <c r="B273" s="2" t="s">
        <v>1991</v>
      </c>
      <c r="C273" s="2" t="s">
        <v>1992</v>
      </c>
      <c r="D273" s="2" t="s">
        <v>1993</v>
      </c>
      <c r="E273" s="2" t="s">
        <v>1994</v>
      </c>
    </row>
    <row r="274" spans="1:5" ht="12.75">
      <c r="A274" s="2" t="s">
        <v>1995</v>
      </c>
      <c r="B274" s="2" t="s">
        <v>1996</v>
      </c>
      <c r="C274" s="2" t="s">
        <v>1997</v>
      </c>
      <c r="D274" s="2" t="s">
        <v>1998</v>
      </c>
      <c r="E274" s="2" t="s">
        <v>1999</v>
      </c>
    </row>
    <row r="275" spans="1:5" ht="12.75">
      <c r="A275" s="2" t="s">
        <v>2000</v>
      </c>
      <c r="B275" s="2" t="s">
        <v>2001</v>
      </c>
      <c r="C275" s="2" t="s">
        <v>2002</v>
      </c>
      <c r="D275" s="2" t="s">
        <v>2003</v>
      </c>
      <c r="E275" s="2" t="s">
        <v>2004</v>
      </c>
    </row>
    <row r="276" spans="1:5" ht="12.75">
      <c r="A276" s="2" t="s">
        <v>2005</v>
      </c>
      <c r="B276" s="2" t="s">
        <v>2006</v>
      </c>
      <c r="C276" s="2" t="s">
        <v>2007</v>
      </c>
      <c r="D276" s="2" t="s">
        <v>2008</v>
      </c>
      <c r="E276" s="2" t="s">
        <v>2009</v>
      </c>
    </row>
    <row r="277" spans="1:5" ht="12.75">
      <c r="A277" s="2" t="s">
        <v>2010</v>
      </c>
      <c r="B277" s="2" t="s">
        <v>2011</v>
      </c>
      <c r="C277" s="2" t="s">
        <v>2012</v>
      </c>
      <c r="D277" s="2" t="s">
        <v>2013</v>
      </c>
      <c r="E277" s="2" t="s">
        <v>2014</v>
      </c>
    </row>
    <row r="278" spans="1:5" ht="12.75">
      <c r="A278" s="2" t="s">
        <v>2015</v>
      </c>
      <c r="B278" s="2" t="s">
        <v>2016</v>
      </c>
      <c r="C278" s="2" t="s">
        <v>2017</v>
      </c>
      <c r="D278" s="2" t="s">
        <v>2018</v>
      </c>
      <c r="E278" s="2" t="s">
        <v>2019</v>
      </c>
    </row>
    <row r="279" spans="1:5" ht="12.75">
      <c r="A279" s="2" t="s">
        <v>2020</v>
      </c>
      <c r="B279" s="2" t="s">
        <v>2021</v>
      </c>
      <c r="C279" s="2" t="s">
        <v>2022</v>
      </c>
      <c r="D279" s="2" t="s">
        <v>2023</v>
      </c>
      <c r="E279" s="2" t="s">
        <v>2024</v>
      </c>
    </row>
    <row r="280" spans="1:5" ht="12.75">
      <c r="A280" s="2" t="s">
        <v>2025</v>
      </c>
      <c r="B280" s="2" t="s">
        <v>2026</v>
      </c>
      <c r="C280" s="2" t="s">
        <v>2027</v>
      </c>
      <c r="D280" s="2" t="s">
        <v>2028</v>
      </c>
      <c r="E280" s="2" t="s">
        <v>2029</v>
      </c>
    </row>
    <row r="281" spans="1:5" ht="12.75">
      <c r="A281" s="2" t="s">
        <v>2030</v>
      </c>
      <c r="B281" s="2" t="s">
        <v>2031</v>
      </c>
      <c r="C281" s="2" t="s">
        <v>2032</v>
      </c>
      <c r="D281" s="2" t="s">
        <v>2033</v>
      </c>
      <c r="E281" s="2" t="s">
        <v>2034</v>
      </c>
    </row>
    <row r="282" spans="1:5" ht="12.75">
      <c r="A282" s="2" t="s">
        <v>2035</v>
      </c>
      <c r="B282" s="2" t="s">
        <v>2036</v>
      </c>
      <c r="C282" s="2" t="s">
        <v>2037</v>
      </c>
      <c r="D282" s="2" t="s">
        <v>2038</v>
      </c>
      <c r="E282" s="2" t="s">
        <v>2039</v>
      </c>
    </row>
    <row r="283" spans="1:5" ht="12.75">
      <c r="A283" s="2" t="s">
        <v>2040</v>
      </c>
      <c r="B283" s="2" t="s">
        <v>2041</v>
      </c>
      <c r="C283" s="2" t="s">
        <v>2042</v>
      </c>
      <c r="D283" s="2" t="s">
        <v>2043</v>
      </c>
      <c r="E283" s="2" t="s">
        <v>2044</v>
      </c>
    </row>
    <row r="284" spans="1:5" ht="12.75">
      <c r="A284" s="2" t="s">
        <v>2045</v>
      </c>
      <c r="B284" s="2" t="s">
        <v>2046</v>
      </c>
      <c r="C284" s="2" t="s">
        <v>2047</v>
      </c>
      <c r="D284" s="2" t="s">
        <v>2048</v>
      </c>
      <c r="E284" s="2" t="s">
        <v>2049</v>
      </c>
    </row>
    <row r="285" spans="1:5" ht="12.75">
      <c r="A285" s="2" t="s">
        <v>2050</v>
      </c>
      <c r="B285" s="2" t="s">
        <v>2051</v>
      </c>
      <c r="C285" s="2" t="s">
        <v>2052</v>
      </c>
      <c r="D285" s="2" t="s">
        <v>2053</v>
      </c>
      <c r="E285" s="2" t="s">
        <v>2054</v>
      </c>
    </row>
    <row r="286" spans="1:5" ht="12.75">
      <c r="A286" s="2" t="s">
        <v>2055</v>
      </c>
      <c r="B286" s="2" t="s">
        <v>2056</v>
      </c>
      <c r="C286" s="2" t="s">
        <v>2057</v>
      </c>
      <c r="D286" s="2" t="s">
        <v>2058</v>
      </c>
      <c r="E286" s="2" t="s">
        <v>2059</v>
      </c>
    </row>
    <row r="287" spans="1:5" ht="12.75">
      <c r="A287" s="2" t="s">
        <v>2060</v>
      </c>
      <c r="B287" s="2" t="s">
        <v>2061</v>
      </c>
      <c r="C287" s="2" t="s">
        <v>2062</v>
      </c>
      <c r="D287" s="2" t="s">
        <v>2063</v>
      </c>
      <c r="E287" s="2" t="s">
        <v>2064</v>
      </c>
    </row>
    <row r="288" spans="1:5" ht="12.75">
      <c r="A288" s="2" t="s">
        <v>2065</v>
      </c>
      <c r="B288" s="2" t="s">
        <v>1155</v>
      </c>
      <c r="C288" s="2" t="s">
        <v>1156</v>
      </c>
      <c r="D288" s="2" t="s">
        <v>1157</v>
      </c>
      <c r="E288" s="2" t="s">
        <v>1158</v>
      </c>
    </row>
    <row r="289" spans="1:5" ht="12.75">
      <c r="A289" s="2" t="s">
        <v>2066</v>
      </c>
      <c r="B289" s="2" t="s">
        <v>1155</v>
      </c>
      <c r="C289" s="2" t="s">
        <v>1160</v>
      </c>
      <c r="D289" s="2" t="s">
        <v>1161</v>
      </c>
      <c r="E289" s="2" t="s">
        <v>1162</v>
      </c>
    </row>
    <row r="290" spans="1:5" ht="12.75">
      <c r="A290" s="2" t="s">
        <v>2067</v>
      </c>
      <c r="B290" s="2" t="s">
        <v>1155</v>
      </c>
      <c r="C290" s="2" t="s">
        <v>1164</v>
      </c>
      <c r="D290" s="2" t="s">
        <v>1165</v>
      </c>
      <c r="E290" s="2" t="s">
        <v>1166</v>
      </c>
    </row>
    <row r="291" spans="1:5" ht="12.75">
      <c r="A291" s="2" t="s">
        <v>2068</v>
      </c>
      <c r="B291" s="2" t="s">
        <v>1155</v>
      </c>
      <c r="C291" s="2" t="s">
        <v>1168</v>
      </c>
      <c r="D291" s="2" t="s">
        <v>1169</v>
      </c>
      <c r="E291" s="2" t="s">
        <v>1170</v>
      </c>
    </row>
    <row r="292" spans="1:5" ht="12.75">
      <c r="A292" s="2" t="s">
        <v>2069</v>
      </c>
      <c r="B292" s="2" t="s">
        <v>1155</v>
      </c>
      <c r="C292" s="2" t="s">
        <v>1172</v>
      </c>
      <c r="D292" s="2" t="s">
        <v>1155</v>
      </c>
      <c r="E292" s="2" t="s">
        <v>1155</v>
      </c>
    </row>
    <row r="293" spans="1:5" ht="12.75">
      <c r="A293" s="2" t="s">
        <v>2070</v>
      </c>
      <c r="B293" s="2" t="s">
        <v>1155</v>
      </c>
      <c r="C293" s="2" t="s">
        <v>1172</v>
      </c>
      <c r="D293" s="2" t="s">
        <v>1155</v>
      </c>
      <c r="E293" s="2" t="s">
        <v>1155</v>
      </c>
    </row>
    <row r="294" spans="1:5" ht="12.75">
      <c r="A294" s="2" t="s">
        <v>2071</v>
      </c>
      <c r="B294" s="2" t="s">
        <v>1155</v>
      </c>
      <c r="C294" s="2" t="s">
        <v>1175</v>
      </c>
      <c r="D294" s="2" t="s">
        <v>1155</v>
      </c>
      <c r="E294" s="2" t="s">
        <v>1155</v>
      </c>
    </row>
    <row r="295" spans="1:5" ht="12.75">
      <c r="A295" s="2" t="s">
        <v>2072</v>
      </c>
      <c r="B295" s="2" t="s">
        <v>1155</v>
      </c>
      <c r="C295" s="2" t="s">
        <v>1175</v>
      </c>
      <c r="D295" s="2" t="s">
        <v>1155</v>
      </c>
      <c r="E295" s="2" t="s">
        <v>1155</v>
      </c>
    </row>
    <row r="298" spans="1:8" s="1" customFormat="1" ht="12.75">
      <c r="A298" s="3"/>
      <c r="B298" s="3" t="s">
        <v>6</v>
      </c>
      <c r="C298" s="3" t="s">
        <v>711</v>
      </c>
      <c r="D298" s="3" t="s">
        <v>712</v>
      </c>
      <c r="E298" s="3" t="s">
        <v>713</v>
      </c>
      <c r="F298" s="3"/>
      <c r="G298" s="3"/>
      <c r="H298" s="3"/>
    </row>
    <row r="299" spans="1:5" ht="12.75">
      <c r="A299" s="2" t="s">
        <v>2073</v>
      </c>
      <c r="B299" s="2" t="s">
        <v>2074</v>
      </c>
      <c r="C299" s="2" t="s">
        <v>2075</v>
      </c>
      <c r="D299" s="2" t="s">
        <v>2076</v>
      </c>
      <c r="E299" s="2" t="s">
        <v>2077</v>
      </c>
    </row>
    <row r="300" spans="1:5" ht="12.75">
      <c r="A300" s="2" t="s">
        <v>2078</v>
      </c>
      <c r="B300" s="2" t="s">
        <v>2079</v>
      </c>
      <c r="C300" s="2" t="s">
        <v>2080</v>
      </c>
      <c r="D300" s="2" t="s">
        <v>2081</v>
      </c>
      <c r="E300" s="2" t="s">
        <v>2082</v>
      </c>
    </row>
    <row r="301" spans="1:5" ht="12.75">
      <c r="A301" s="2" t="s">
        <v>2083</v>
      </c>
      <c r="B301" s="2" t="s">
        <v>2084</v>
      </c>
      <c r="C301" s="2" t="s">
        <v>2085</v>
      </c>
      <c r="D301" s="2" t="s">
        <v>2086</v>
      </c>
      <c r="E301" s="2" t="s">
        <v>2087</v>
      </c>
    </row>
    <row r="302" spans="1:5" ht="12.75">
      <c r="A302" s="2" t="s">
        <v>2088</v>
      </c>
      <c r="B302" s="2" t="s">
        <v>2089</v>
      </c>
      <c r="C302" s="2" t="s">
        <v>2090</v>
      </c>
      <c r="D302" s="2" t="s">
        <v>2091</v>
      </c>
      <c r="E302" s="2" t="s">
        <v>2092</v>
      </c>
    </row>
    <row r="303" spans="1:5" ht="12.75">
      <c r="A303" s="2" t="s">
        <v>2093</v>
      </c>
      <c r="B303" s="2" t="s">
        <v>2094</v>
      </c>
      <c r="C303" s="2" t="s">
        <v>2095</v>
      </c>
      <c r="D303" s="2" t="s">
        <v>2096</v>
      </c>
      <c r="E303" s="2" t="s">
        <v>2097</v>
      </c>
    </row>
    <row r="304" spans="1:5" ht="12.75">
      <c r="A304" s="2" t="s">
        <v>2098</v>
      </c>
      <c r="B304" s="2" t="s">
        <v>2099</v>
      </c>
      <c r="C304" s="2" t="s">
        <v>2100</v>
      </c>
      <c r="D304" s="2" t="s">
        <v>2101</v>
      </c>
      <c r="E304" s="2" t="s">
        <v>2102</v>
      </c>
    </row>
    <row r="305" spans="1:5" ht="12.75">
      <c r="A305" s="2" t="s">
        <v>2103</v>
      </c>
      <c r="B305" s="2" t="s">
        <v>2104</v>
      </c>
      <c r="C305" s="2" t="s">
        <v>2105</v>
      </c>
      <c r="D305" s="2" t="s">
        <v>2106</v>
      </c>
      <c r="E305" s="2" t="s">
        <v>2107</v>
      </c>
    </row>
    <row r="306" spans="1:5" ht="12.75">
      <c r="A306" s="2" t="s">
        <v>2108</v>
      </c>
      <c r="B306" s="2" t="s">
        <v>2109</v>
      </c>
      <c r="C306" s="2" t="s">
        <v>2110</v>
      </c>
      <c r="D306" s="2" t="s">
        <v>2111</v>
      </c>
      <c r="E306" s="2" t="s">
        <v>2112</v>
      </c>
    </row>
    <row r="307" spans="1:5" ht="12.75">
      <c r="A307" s="2" t="s">
        <v>2113</v>
      </c>
      <c r="B307" s="2" t="s">
        <v>2114</v>
      </c>
      <c r="C307" s="2" t="s">
        <v>2115</v>
      </c>
      <c r="D307" s="2" t="s">
        <v>2116</v>
      </c>
      <c r="E307" s="2" t="s">
        <v>2117</v>
      </c>
    </row>
    <row r="308" spans="1:5" ht="12.75">
      <c r="A308" s="2" t="s">
        <v>2118</v>
      </c>
      <c r="B308" s="2" t="s">
        <v>2119</v>
      </c>
      <c r="C308" s="2" t="s">
        <v>2120</v>
      </c>
      <c r="D308" s="2" t="s">
        <v>2121</v>
      </c>
      <c r="E308" s="2" t="s">
        <v>2122</v>
      </c>
    </row>
    <row r="309" spans="1:5" ht="12.75">
      <c r="A309" s="2" t="s">
        <v>2123</v>
      </c>
      <c r="B309" s="2" t="s">
        <v>2124</v>
      </c>
      <c r="C309" s="2" t="s">
        <v>2125</v>
      </c>
      <c r="D309" s="2" t="s">
        <v>2126</v>
      </c>
      <c r="E309" s="2" t="s">
        <v>2127</v>
      </c>
    </row>
    <row r="310" spans="1:5" ht="12.75">
      <c r="A310" s="2" t="s">
        <v>2128</v>
      </c>
      <c r="B310" s="2" t="s">
        <v>2129</v>
      </c>
      <c r="C310" s="2" t="s">
        <v>2130</v>
      </c>
      <c r="D310" s="2" t="s">
        <v>2131</v>
      </c>
      <c r="E310" s="2" t="s">
        <v>2132</v>
      </c>
    </row>
    <row r="311" spans="1:5" ht="12.75">
      <c r="A311" s="2" t="s">
        <v>2133</v>
      </c>
      <c r="B311" s="2" t="s">
        <v>2134</v>
      </c>
      <c r="C311" s="2" t="s">
        <v>2135</v>
      </c>
      <c r="D311" s="2" t="s">
        <v>2136</v>
      </c>
      <c r="E311" s="2" t="s">
        <v>2137</v>
      </c>
    </row>
    <row r="312" spans="1:5" ht="12.75">
      <c r="A312" s="2" t="s">
        <v>2138</v>
      </c>
      <c r="B312" s="2" t="s">
        <v>2139</v>
      </c>
      <c r="C312" s="2" t="s">
        <v>2140</v>
      </c>
      <c r="D312" s="2" t="s">
        <v>2141</v>
      </c>
      <c r="E312" s="2" t="s">
        <v>2142</v>
      </c>
    </row>
    <row r="313" spans="1:5" ht="12.75">
      <c r="A313" s="2" t="s">
        <v>2143</v>
      </c>
      <c r="B313" s="2" t="s">
        <v>2144</v>
      </c>
      <c r="C313" s="2" t="s">
        <v>2145</v>
      </c>
      <c r="D313" s="2" t="s">
        <v>2146</v>
      </c>
      <c r="E313" s="2" t="s">
        <v>2147</v>
      </c>
    </row>
    <row r="314" spans="1:5" ht="12.75">
      <c r="A314" s="2" t="s">
        <v>2148</v>
      </c>
      <c r="B314" s="2" t="s">
        <v>2149</v>
      </c>
      <c r="C314" s="2" t="s">
        <v>2150</v>
      </c>
      <c r="D314" s="2" t="s">
        <v>2151</v>
      </c>
      <c r="E314" s="2" t="s">
        <v>2152</v>
      </c>
    </row>
    <row r="315" spans="1:5" ht="12.75">
      <c r="A315" s="2" t="s">
        <v>2153</v>
      </c>
      <c r="B315" s="2" t="s">
        <v>2154</v>
      </c>
      <c r="C315" s="2" t="s">
        <v>2155</v>
      </c>
      <c r="D315" s="2" t="s">
        <v>2156</v>
      </c>
      <c r="E315" s="2" t="s">
        <v>2157</v>
      </c>
    </row>
    <row r="316" spans="1:5" ht="12.75">
      <c r="A316" s="2" t="s">
        <v>2158</v>
      </c>
      <c r="B316" s="2" t="s">
        <v>2159</v>
      </c>
      <c r="C316" s="2" t="s">
        <v>2160</v>
      </c>
      <c r="D316" s="2" t="s">
        <v>2161</v>
      </c>
      <c r="E316" s="2" t="s">
        <v>2162</v>
      </c>
    </row>
    <row r="317" spans="1:5" ht="12.75">
      <c r="A317" s="2" t="s">
        <v>2163</v>
      </c>
      <c r="B317" s="2" t="s">
        <v>2164</v>
      </c>
      <c r="C317" s="2" t="s">
        <v>2165</v>
      </c>
      <c r="D317" s="2" t="s">
        <v>2166</v>
      </c>
      <c r="E317" s="2" t="s">
        <v>2167</v>
      </c>
    </row>
    <row r="318" spans="1:5" ht="12.75">
      <c r="A318" s="2" t="s">
        <v>2168</v>
      </c>
      <c r="B318" s="2" t="s">
        <v>2169</v>
      </c>
      <c r="C318" s="2" t="s">
        <v>2170</v>
      </c>
      <c r="D318" s="2" t="s">
        <v>2171</v>
      </c>
      <c r="E318" s="2" t="s">
        <v>2172</v>
      </c>
    </row>
    <row r="319" spans="1:5" ht="12.75">
      <c r="A319" s="2" t="s">
        <v>2173</v>
      </c>
      <c r="B319" s="2" t="s">
        <v>2174</v>
      </c>
      <c r="C319" s="2" t="s">
        <v>2175</v>
      </c>
      <c r="D319" s="2" t="s">
        <v>2176</v>
      </c>
      <c r="E319" s="2" t="s">
        <v>2177</v>
      </c>
    </row>
    <row r="320" spans="1:5" ht="12.75">
      <c r="A320" s="2" t="s">
        <v>2178</v>
      </c>
      <c r="B320" s="2" t="s">
        <v>2179</v>
      </c>
      <c r="C320" s="2" t="s">
        <v>2180</v>
      </c>
      <c r="D320" s="2" t="s">
        <v>2181</v>
      </c>
      <c r="E320" s="2" t="s">
        <v>2182</v>
      </c>
    </row>
    <row r="321" spans="1:5" ht="12.75">
      <c r="A321" s="2" t="s">
        <v>2183</v>
      </c>
      <c r="B321" s="2" t="s">
        <v>2184</v>
      </c>
      <c r="C321" s="2" t="s">
        <v>2185</v>
      </c>
      <c r="D321" s="2" t="s">
        <v>2186</v>
      </c>
      <c r="E321" s="2" t="s">
        <v>2187</v>
      </c>
    </row>
    <row r="322" spans="1:5" ht="12.75">
      <c r="A322" s="2" t="s">
        <v>2188</v>
      </c>
      <c r="B322" s="2" t="s">
        <v>2189</v>
      </c>
      <c r="C322" s="2" t="s">
        <v>2190</v>
      </c>
      <c r="D322" s="2" t="s">
        <v>2191</v>
      </c>
      <c r="E322" s="2" t="s">
        <v>2192</v>
      </c>
    </row>
    <row r="323" spans="1:5" ht="12.75">
      <c r="A323" s="2" t="s">
        <v>2193</v>
      </c>
      <c r="B323" s="2" t="s">
        <v>2194</v>
      </c>
      <c r="C323" s="2" t="s">
        <v>2195</v>
      </c>
      <c r="D323" s="2" t="s">
        <v>2196</v>
      </c>
      <c r="E323" s="2" t="s">
        <v>2197</v>
      </c>
    </row>
    <row r="324" spans="1:5" ht="12.75">
      <c r="A324" s="2" t="s">
        <v>2198</v>
      </c>
      <c r="B324" s="2" t="s">
        <v>2199</v>
      </c>
      <c r="C324" s="2" t="s">
        <v>2200</v>
      </c>
      <c r="D324" s="2" t="s">
        <v>2201</v>
      </c>
      <c r="E324" s="2" t="s">
        <v>2202</v>
      </c>
    </row>
    <row r="325" spans="1:5" ht="12.75">
      <c r="A325" s="2" t="s">
        <v>2203</v>
      </c>
      <c r="B325" s="2" t="s">
        <v>2204</v>
      </c>
      <c r="C325" s="2" t="s">
        <v>2205</v>
      </c>
      <c r="D325" s="2" t="s">
        <v>2206</v>
      </c>
      <c r="E325" s="2" t="s">
        <v>2207</v>
      </c>
    </row>
    <row r="326" spans="1:5" ht="12.75">
      <c r="A326" s="2" t="s">
        <v>2208</v>
      </c>
      <c r="B326" s="2" t="s">
        <v>2209</v>
      </c>
      <c r="C326" s="2" t="s">
        <v>2210</v>
      </c>
      <c r="D326" s="2" t="s">
        <v>2211</v>
      </c>
      <c r="E326" s="2" t="s">
        <v>2212</v>
      </c>
    </row>
    <row r="327" spans="1:5" ht="12.75">
      <c r="A327" s="2" t="s">
        <v>2213</v>
      </c>
      <c r="B327" s="2" t="s">
        <v>2214</v>
      </c>
      <c r="C327" s="2" t="s">
        <v>2215</v>
      </c>
      <c r="D327" s="2" t="s">
        <v>2216</v>
      </c>
      <c r="E327" s="2" t="s">
        <v>2217</v>
      </c>
    </row>
    <row r="328" spans="1:5" ht="12.75">
      <c r="A328" s="2" t="s">
        <v>2218</v>
      </c>
      <c r="B328" s="2" t="s">
        <v>2219</v>
      </c>
      <c r="C328" s="2" t="s">
        <v>2220</v>
      </c>
      <c r="D328" s="2" t="s">
        <v>2221</v>
      </c>
      <c r="E328" s="2" t="s">
        <v>2222</v>
      </c>
    </row>
    <row r="329" spans="1:5" ht="12.75">
      <c r="A329" s="2" t="s">
        <v>2223</v>
      </c>
      <c r="B329" s="2" t="s">
        <v>2224</v>
      </c>
      <c r="C329" s="2" t="s">
        <v>2225</v>
      </c>
      <c r="D329" s="2" t="s">
        <v>2226</v>
      </c>
      <c r="E329" s="2" t="s">
        <v>2227</v>
      </c>
    </row>
    <row r="330" spans="1:5" ht="12.75">
      <c r="A330" s="2" t="s">
        <v>2228</v>
      </c>
      <c r="B330" s="2" t="s">
        <v>2229</v>
      </c>
      <c r="C330" s="2" t="s">
        <v>2230</v>
      </c>
      <c r="D330" s="2" t="s">
        <v>2231</v>
      </c>
      <c r="E330" s="2" t="s">
        <v>2232</v>
      </c>
    </row>
    <row r="331" spans="1:5" ht="12.75">
      <c r="A331" s="2" t="s">
        <v>2233</v>
      </c>
      <c r="B331" s="2" t="s">
        <v>2234</v>
      </c>
      <c r="C331" s="2" t="s">
        <v>2235</v>
      </c>
      <c r="D331" s="2" t="s">
        <v>2236</v>
      </c>
      <c r="E331" s="2" t="s">
        <v>2237</v>
      </c>
    </row>
    <row r="332" spans="1:5" ht="12.75">
      <c r="A332" s="2" t="s">
        <v>2238</v>
      </c>
      <c r="B332" s="2" t="s">
        <v>2239</v>
      </c>
      <c r="C332" s="2" t="s">
        <v>2240</v>
      </c>
      <c r="D332" s="2" t="s">
        <v>2241</v>
      </c>
      <c r="E332" s="2" t="s">
        <v>2242</v>
      </c>
    </row>
    <row r="333" spans="1:5" ht="12.75">
      <c r="A333" s="2" t="s">
        <v>2243</v>
      </c>
      <c r="B333" s="2" t="s">
        <v>2244</v>
      </c>
      <c r="C333" s="2" t="s">
        <v>2245</v>
      </c>
      <c r="D333" s="2" t="s">
        <v>2246</v>
      </c>
      <c r="E333" s="2" t="s">
        <v>2247</v>
      </c>
    </row>
    <row r="334" spans="1:5" ht="12.75">
      <c r="A334" s="2" t="s">
        <v>2248</v>
      </c>
      <c r="B334" s="2" t="s">
        <v>2249</v>
      </c>
      <c r="C334" s="2" t="s">
        <v>2250</v>
      </c>
      <c r="D334" s="2" t="s">
        <v>2251</v>
      </c>
      <c r="E334" s="2" t="s">
        <v>2252</v>
      </c>
    </row>
    <row r="335" spans="1:5" ht="12.75">
      <c r="A335" s="2" t="s">
        <v>2253</v>
      </c>
      <c r="B335" s="2" t="s">
        <v>2254</v>
      </c>
      <c r="C335" s="2" t="s">
        <v>2255</v>
      </c>
      <c r="D335" s="2" t="s">
        <v>2256</v>
      </c>
      <c r="E335" s="2" t="s">
        <v>2257</v>
      </c>
    </row>
    <row r="336" spans="1:5" ht="12.75">
      <c r="A336" s="2" t="s">
        <v>2258</v>
      </c>
      <c r="B336" s="2" t="s">
        <v>2259</v>
      </c>
      <c r="C336" s="2" t="s">
        <v>2260</v>
      </c>
      <c r="D336" s="2" t="s">
        <v>2261</v>
      </c>
      <c r="E336" s="2" t="s">
        <v>2262</v>
      </c>
    </row>
    <row r="337" spans="1:5" ht="12.75">
      <c r="A337" s="2" t="s">
        <v>2263</v>
      </c>
      <c r="B337" s="2" t="s">
        <v>2264</v>
      </c>
      <c r="C337" s="2" t="s">
        <v>2265</v>
      </c>
      <c r="D337" s="2" t="s">
        <v>2266</v>
      </c>
      <c r="E337" s="2" t="s">
        <v>2267</v>
      </c>
    </row>
    <row r="338" spans="1:5" ht="12.75">
      <c r="A338" s="2" t="s">
        <v>2268</v>
      </c>
      <c r="B338" s="2" t="s">
        <v>2269</v>
      </c>
      <c r="C338" s="2" t="s">
        <v>2270</v>
      </c>
      <c r="D338" s="2" t="s">
        <v>2271</v>
      </c>
      <c r="E338" s="2" t="s">
        <v>2272</v>
      </c>
    </row>
    <row r="339" spans="1:5" ht="12.75">
      <c r="A339" s="2" t="s">
        <v>2273</v>
      </c>
      <c r="B339" s="2" t="s">
        <v>2274</v>
      </c>
      <c r="C339" s="2" t="s">
        <v>2275</v>
      </c>
      <c r="D339" s="2" t="s">
        <v>2276</v>
      </c>
      <c r="E339" s="2" t="s">
        <v>2277</v>
      </c>
    </row>
    <row r="340" spans="1:5" ht="12.75">
      <c r="A340" s="2" t="s">
        <v>2278</v>
      </c>
      <c r="B340" s="2" t="s">
        <v>2279</v>
      </c>
      <c r="C340" s="2" t="s">
        <v>2280</v>
      </c>
      <c r="D340" s="2" t="s">
        <v>2281</v>
      </c>
      <c r="E340" s="2" t="s">
        <v>2282</v>
      </c>
    </row>
    <row r="341" spans="1:5" ht="12.75">
      <c r="A341" s="2" t="s">
        <v>2283</v>
      </c>
      <c r="B341" s="2" t="s">
        <v>2284</v>
      </c>
      <c r="C341" s="2" t="s">
        <v>2285</v>
      </c>
      <c r="D341" s="2" t="s">
        <v>2286</v>
      </c>
      <c r="E341" s="2" t="s">
        <v>2287</v>
      </c>
    </row>
    <row r="342" spans="1:5" ht="12.75">
      <c r="A342" s="2" t="s">
        <v>2288</v>
      </c>
      <c r="B342" s="2" t="s">
        <v>2289</v>
      </c>
      <c r="C342" s="2" t="s">
        <v>2290</v>
      </c>
      <c r="D342" s="2" t="s">
        <v>2291</v>
      </c>
      <c r="E342" s="2" t="s">
        <v>2292</v>
      </c>
    </row>
    <row r="343" spans="1:5" ht="12.75">
      <c r="A343" s="2" t="s">
        <v>2293</v>
      </c>
      <c r="B343" s="2" t="s">
        <v>2294</v>
      </c>
      <c r="C343" s="2" t="s">
        <v>2295</v>
      </c>
      <c r="D343" s="2" t="s">
        <v>2296</v>
      </c>
      <c r="E343" s="2" t="s">
        <v>2297</v>
      </c>
    </row>
    <row r="344" spans="1:5" ht="12.75">
      <c r="A344" s="2" t="s">
        <v>2298</v>
      </c>
      <c r="B344" s="2" t="s">
        <v>2299</v>
      </c>
      <c r="C344" s="2" t="s">
        <v>2300</v>
      </c>
      <c r="D344" s="2" t="s">
        <v>2301</v>
      </c>
      <c r="E344" s="2" t="s">
        <v>2302</v>
      </c>
    </row>
    <row r="345" spans="1:5" ht="12.75">
      <c r="A345" s="2" t="s">
        <v>2303</v>
      </c>
      <c r="B345" s="2" t="s">
        <v>2304</v>
      </c>
      <c r="C345" s="2" t="s">
        <v>2305</v>
      </c>
      <c r="D345" s="2" t="s">
        <v>2306</v>
      </c>
      <c r="E345" s="2" t="s">
        <v>2307</v>
      </c>
    </row>
    <row r="346" spans="1:5" ht="12.75">
      <c r="A346" s="2" t="s">
        <v>2308</v>
      </c>
      <c r="B346" s="2" t="s">
        <v>2309</v>
      </c>
      <c r="C346" s="2" t="s">
        <v>2310</v>
      </c>
      <c r="D346" s="2" t="s">
        <v>2311</v>
      </c>
      <c r="E346" s="2" t="s">
        <v>2312</v>
      </c>
    </row>
    <row r="347" spans="1:5" ht="12.75">
      <c r="A347" s="2" t="s">
        <v>2313</v>
      </c>
      <c r="B347" s="2" t="s">
        <v>2314</v>
      </c>
      <c r="C347" s="2" t="s">
        <v>2315</v>
      </c>
      <c r="D347" s="2" t="s">
        <v>2316</v>
      </c>
      <c r="E347" s="2" t="s">
        <v>2317</v>
      </c>
    </row>
    <row r="348" spans="1:5" ht="12.75">
      <c r="A348" s="2" t="s">
        <v>2318</v>
      </c>
      <c r="B348" s="2" t="s">
        <v>2319</v>
      </c>
      <c r="C348" s="2" t="s">
        <v>2320</v>
      </c>
      <c r="D348" s="2" t="s">
        <v>2321</v>
      </c>
      <c r="E348" s="2" t="s">
        <v>2322</v>
      </c>
    </row>
    <row r="349" spans="1:5" ht="12.75">
      <c r="A349" s="2" t="s">
        <v>2323</v>
      </c>
      <c r="B349" s="2" t="s">
        <v>2324</v>
      </c>
      <c r="C349" s="2" t="s">
        <v>2325</v>
      </c>
      <c r="D349" s="2" t="s">
        <v>2326</v>
      </c>
      <c r="E349" s="2" t="s">
        <v>2327</v>
      </c>
    </row>
    <row r="350" spans="1:5" ht="12.75">
      <c r="A350" s="2" t="s">
        <v>2328</v>
      </c>
      <c r="B350" s="2" t="s">
        <v>2329</v>
      </c>
      <c r="C350" s="2" t="s">
        <v>2330</v>
      </c>
      <c r="D350" s="2" t="s">
        <v>2331</v>
      </c>
      <c r="E350" s="2" t="s">
        <v>2332</v>
      </c>
    </row>
    <row r="351" spans="1:5" ht="12.75">
      <c r="A351" s="2" t="s">
        <v>2333</v>
      </c>
      <c r="B351" s="2" t="s">
        <v>2334</v>
      </c>
      <c r="C351" s="2" t="s">
        <v>2335</v>
      </c>
      <c r="D351" s="2" t="s">
        <v>2336</v>
      </c>
      <c r="E351" s="2" t="s">
        <v>2337</v>
      </c>
    </row>
    <row r="352" spans="1:5" ht="12.75">
      <c r="A352" s="2" t="s">
        <v>2338</v>
      </c>
      <c r="B352" s="2" t="s">
        <v>2339</v>
      </c>
      <c r="C352" s="2" t="s">
        <v>2340</v>
      </c>
      <c r="D352" s="2" t="s">
        <v>2341</v>
      </c>
      <c r="E352" s="2" t="s">
        <v>2342</v>
      </c>
    </row>
    <row r="353" spans="1:5" ht="12.75">
      <c r="A353" s="2" t="s">
        <v>2343</v>
      </c>
      <c r="B353" s="2" t="s">
        <v>2344</v>
      </c>
      <c r="C353" s="2" t="s">
        <v>2345</v>
      </c>
      <c r="D353" s="2" t="s">
        <v>2346</v>
      </c>
      <c r="E353" s="2" t="s">
        <v>2347</v>
      </c>
    </row>
    <row r="354" spans="1:5" ht="12.75">
      <c r="A354" s="2" t="s">
        <v>2348</v>
      </c>
      <c r="B354" s="2" t="s">
        <v>2349</v>
      </c>
      <c r="C354" s="2" t="s">
        <v>2350</v>
      </c>
      <c r="D354" s="2" t="s">
        <v>2351</v>
      </c>
      <c r="E354" s="2" t="s">
        <v>2352</v>
      </c>
    </row>
    <row r="355" spans="1:5" ht="12.75">
      <c r="A355" s="2" t="s">
        <v>2353</v>
      </c>
      <c r="B355" s="2" t="s">
        <v>2354</v>
      </c>
      <c r="C355" s="2" t="s">
        <v>2355</v>
      </c>
      <c r="D355" s="2" t="s">
        <v>2356</v>
      </c>
      <c r="E355" s="2" t="s">
        <v>2357</v>
      </c>
    </row>
    <row r="356" spans="1:5" ht="12.75">
      <c r="A356" s="2" t="s">
        <v>2358</v>
      </c>
      <c r="B356" s="2" t="s">
        <v>2359</v>
      </c>
      <c r="C356" s="2" t="s">
        <v>2360</v>
      </c>
      <c r="D356" s="2" t="s">
        <v>2361</v>
      </c>
      <c r="E356" s="2" t="s">
        <v>2362</v>
      </c>
    </row>
    <row r="357" spans="1:5" ht="12.75">
      <c r="A357" s="2" t="s">
        <v>2363</v>
      </c>
      <c r="B357" s="2" t="s">
        <v>2364</v>
      </c>
      <c r="C357" s="2" t="s">
        <v>2365</v>
      </c>
      <c r="D357" s="2" t="s">
        <v>2366</v>
      </c>
      <c r="E357" s="2" t="s">
        <v>2367</v>
      </c>
    </row>
    <row r="358" spans="1:5" ht="12.75">
      <c r="A358" s="2" t="s">
        <v>2368</v>
      </c>
      <c r="B358" s="2" t="s">
        <v>2369</v>
      </c>
      <c r="C358" s="2" t="s">
        <v>2370</v>
      </c>
      <c r="D358" s="2" t="s">
        <v>2371</v>
      </c>
      <c r="E358" s="2" t="s">
        <v>2372</v>
      </c>
    </row>
    <row r="359" spans="1:5" ht="12.75">
      <c r="A359" s="2" t="s">
        <v>2373</v>
      </c>
      <c r="B359" s="2" t="s">
        <v>2374</v>
      </c>
      <c r="C359" s="2" t="s">
        <v>2375</v>
      </c>
      <c r="D359" s="2" t="s">
        <v>2376</v>
      </c>
      <c r="E359" s="2" t="s">
        <v>2377</v>
      </c>
    </row>
    <row r="360" spans="1:5" ht="12.75">
      <c r="A360" s="2" t="s">
        <v>2378</v>
      </c>
      <c r="B360" s="2" t="s">
        <v>2379</v>
      </c>
      <c r="C360" s="2" t="s">
        <v>2380</v>
      </c>
      <c r="D360" s="2" t="s">
        <v>2381</v>
      </c>
      <c r="E360" s="2" t="s">
        <v>2382</v>
      </c>
    </row>
    <row r="361" spans="1:5" ht="12.75">
      <c r="A361" s="2" t="s">
        <v>2383</v>
      </c>
      <c r="B361" s="2" t="s">
        <v>2384</v>
      </c>
      <c r="C361" s="2" t="s">
        <v>2385</v>
      </c>
      <c r="D361" s="2" t="s">
        <v>2386</v>
      </c>
      <c r="E361" s="2" t="s">
        <v>2387</v>
      </c>
    </row>
    <row r="362" spans="1:5" ht="12.75">
      <c r="A362" s="2" t="s">
        <v>2388</v>
      </c>
      <c r="B362" s="2" t="s">
        <v>2389</v>
      </c>
      <c r="C362" s="2" t="s">
        <v>2390</v>
      </c>
      <c r="D362" s="2" t="s">
        <v>2391</v>
      </c>
      <c r="E362" s="2" t="s">
        <v>2392</v>
      </c>
    </row>
    <row r="363" spans="1:5" ht="12.75">
      <c r="A363" s="2" t="s">
        <v>2393</v>
      </c>
      <c r="B363" s="2" t="s">
        <v>2394</v>
      </c>
      <c r="C363" s="2" t="s">
        <v>2395</v>
      </c>
      <c r="D363" s="2" t="s">
        <v>2396</v>
      </c>
      <c r="E363" s="2" t="s">
        <v>2397</v>
      </c>
    </row>
    <row r="364" spans="1:5" ht="12.75">
      <c r="A364" s="2" t="s">
        <v>2398</v>
      </c>
      <c r="B364" s="2" t="s">
        <v>2399</v>
      </c>
      <c r="C364" s="2" t="s">
        <v>2400</v>
      </c>
      <c r="D364" s="2" t="s">
        <v>2401</v>
      </c>
      <c r="E364" s="2" t="s">
        <v>2402</v>
      </c>
    </row>
    <row r="365" spans="1:5" ht="12.75">
      <c r="A365" s="2" t="s">
        <v>2403</v>
      </c>
      <c r="B365" s="2" t="s">
        <v>2404</v>
      </c>
      <c r="C365" s="2" t="s">
        <v>2405</v>
      </c>
      <c r="D365" s="2" t="s">
        <v>2406</v>
      </c>
      <c r="E365" s="2" t="s">
        <v>2407</v>
      </c>
    </row>
    <row r="366" spans="1:5" ht="12.75">
      <c r="A366" s="2" t="s">
        <v>2408</v>
      </c>
      <c r="B366" s="2" t="s">
        <v>2409</v>
      </c>
      <c r="C366" s="2" t="s">
        <v>2410</v>
      </c>
      <c r="D366" s="2" t="s">
        <v>2411</v>
      </c>
      <c r="E366" s="2" t="s">
        <v>2412</v>
      </c>
    </row>
    <row r="367" spans="1:5" ht="12.75">
      <c r="A367" s="2" t="s">
        <v>2413</v>
      </c>
      <c r="B367" s="2" t="s">
        <v>2414</v>
      </c>
      <c r="C367" s="2" t="s">
        <v>2415</v>
      </c>
      <c r="D367" s="2" t="s">
        <v>2416</v>
      </c>
      <c r="E367" s="2" t="s">
        <v>2417</v>
      </c>
    </row>
    <row r="368" spans="1:5" ht="12.75">
      <c r="A368" s="2" t="s">
        <v>2418</v>
      </c>
      <c r="B368" s="2" t="s">
        <v>2419</v>
      </c>
      <c r="C368" s="2" t="s">
        <v>2420</v>
      </c>
      <c r="D368" s="2" t="s">
        <v>2421</v>
      </c>
      <c r="E368" s="2" t="s">
        <v>2422</v>
      </c>
    </row>
    <row r="369" spans="1:5" ht="12.75">
      <c r="A369" s="2" t="s">
        <v>2423</v>
      </c>
      <c r="B369" s="2" t="s">
        <v>2424</v>
      </c>
      <c r="C369" s="2" t="s">
        <v>2425</v>
      </c>
      <c r="D369" s="2" t="s">
        <v>2426</v>
      </c>
      <c r="E369" s="2" t="s">
        <v>2427</v>
      </c>
    </row>
    <row r="370" spans="1:5" ht="12.75">
      <c r="A370" s="2" t="s">
        <v>2428</v>
      </c>
      <c r="B370" s="2" t="s">
        <v>2429</v>
      </c>
      <c r="C370" s="2" t="s">
        <v>2430</v>
      </c>
      <c r="D370" s="2" t="s">
        <v>2431</v>
      </c>
      <c r="E370" s="2" t="s">
        <v>2432</v>
      </c>
    </row>
    <row r="371" spans="1:5" ht="12.75">
      <c r="A371" s="2" t="s">
        <v>2433</v>
      </c>
      <c r="B371" s="2" t="s">
        <v>2434</v>
      </c>
      <c r="C371" s="2" t="s">
        <v>2435</v>
      </c>
      <c r="D371" s="2" t="s">
        <v>2436</v>
      </c>
      <c r="E371" s="2" t="s">
        <v>2437</v>
      </c>
    </row>
    <row r="372" spans="1:5" ht="12.75">
      <c r="A372" s="2" t="s">
        <v>2438</v>
      </c>
      <c r="B372" s="2" t="s">
        <v>2439</v>
      </c>
      <c r="C372" s="2" t="s">
        <v>2440</v>
      </c>
      <c r="D372" s="2" t="s">
        <v>2441</v>
      </c>
      <c r="E372" s="2" t="s">
        <v>2442</v>
      </c>
    </row>
    <row r="373" spans="1:5" ht="12.75">
      <c r="A373" s="2" t="s">
        <v>2443</v>
      </c>
      <c r="B373" s="2" t="s">
        <v>2444</v>
      </c>
      <c r="C373" s="2" t="s">
        <v>2445</v>
      </c>
      <c r="D373" s="2" t="s">
        <v>2446</v>
      </c>
      <c r="E373" s="2" t="s">
        <v>2447</v>
      </c>
    </row>
    <row r="374" spans="1:5" ht="12.75">
      <c r="A374" s="2" t="s">
        <v>2448</v>
      </c>
      <c r="B374" s="2" t="s">
        <v>2449</v>
      </c>
      <c r="C374" s="2" t="s">
        <v>2450</v>
      </c>
      <c r="D374" s="2" t="s">
        <v>2451</v>
      </c>
      <c r="E374" s="2" t="s">
        <v>2452</v>
      </c>
    </row>
    <row r="375" spans="1:5" ht="12.75">
      <c r="A375" s="2" t="s">
        <v>2453</v>
      </c>
      <c r="B375" s="2" t="s">
        <v>2454</v>
      </c>
      <c r="C375" s="2" t="s">
        <v>2455</v>
      </c>
      <c r="D375" s="2" t="s">
        <v>2456</v>
      </c>
      <c r="E375" s="2" t="s">
        <v>2457</v>
      </c>
    </row>
    <row r="376" spans="1:5" ht="12.75">
      <c r="A376" s="2" t="s">
        <v>2458</v>
      </c>
      <c r="B376" s="2" t="s">
        <v>2459</v>
      </c>
      <c r="C376" s="2" t="s">
        <v>2460</v>
      </c>
      <c r="D376" s="2" t="s">
        <v>2461</v>
      </c>
      <c r="E376" s="2" t="s">
        <v>2462</v>
      </c>
    </row>
    <row r="377" spans="1:5" ht="12.75">
      <c r="A377" s="2" t="s">
        <v>2463</v>
      </c>
      <c r="B377" s="2" t="s">
        <v>2464</v>
      </c>
      <c r="C377" s="2" t="s">
        <v>2465</v>
      </c>
      <c r="D377" s="2" t="s">
        <v>2466</v>
      </c>
      <c r="E377" s="2" t="s">
        <v>2467</v>
      </c>
    </row>
    <row r="378" spans="1:5" ht="12.75">
      <c r="A378" s="2" t="s">
        <v>2468</v>
      </c>
      <c r="B378" s="2" t="s">
        <v>2469</v>
      </c>
      <c r="C378" s="2" t="s">
        <v>2470</v>
      </c>
      <c r="D378" s="2" t="s">
        <v>2471</v>
      </c>
      <c r="E378" s="2" t="s">
        <v>2472</v>
      </c>
    </row>
    <row r="379" spans="1:5" ht="12.75">
      <c r="A379" s="2" t="s">
        <v>2473</v>
      </c>
      <c r="B379" s="2" t="s">
        <v>2474</v>
      </c>
      <c r="C379" s="2" t="s">
        <v>2475</v>
      </c>
      <c r="D379" s="2" t="s">
        <v>2476</v>
      </c>
      <c r="E379" s="2" t="s">
        <v>2477</v>
      </c>
    </row>
    <row r="380" spans="1:5" ht="12.75">
      <c r="A380" s="2" t="s">
        <v>2478</v>
      </c>
      <c r="B380" s="2" t="s">
        <v>2479</v>
      </c>
      <c r="C380" s="2" t="s">
        <v>2480</v>
      </c>
      <c r="D380" s="2" t="s">
        <v>2481</v>
      </c>
      <c r="E380" s="2" t="s">
        <v>2482</v>
      </c>
    </row>
    <row r="381" spans="1:5" ht="12.75">
      <c r="A381" s="2" t="s">
        <v>2483</v>
      </c>
      <c r="B381" s="2" t="s">
        <v>2484</v>
      </c>
      <c r="C381" s="2" t="s">
        <v>2485</v>
      </c>
      <c r="D381" s="2" t="s">
        <v>2486</v>
      </c>
      <c r="E381" s="2" t="s">
        <v>2487</v>
      </c>
    </row>
    <row r="382" spans="1:5" ht="12.75">
      <c r="A382" s="2" t="s">
        <v>2488</v>
      </c>
      <c r="B382" s="2" t="s">
        <v>2489</v>
      </c>
      <c r="C382" s="2" t="s">
        <v>2490</v>
      </c>
      <c r="D382" s="2" t="s">
        <v>2491</v>
      </c>
      <c r="E382" s="2" t="s">
        <v>2492</v>
      </c>
    </row>
    <row r="383" spans="1:5" ht="12.75">
      <c r="A383" s="2" t="s">
        <v>2493</v>
      </c>
      <c r="B383" s="2" t="s">
        <v>2494</v>
      </c>
      <c r="C383" s="2" t="s">
        <v>2495</v>
      </c>
      <c r="D383" s="2" t="s">
        <v>2496</v>
      </c>
      <c r="E383" s="2" t="s">
        <v>2497</v>
      </c>
    </row>
    <row r="384" spans="1:5" ht="12.75">
      <c r="A384" s="2" t="s">
        <v>2498</v>
      </c>
      <c r="B384" s="2" t="s">
        <v>2499</v>
      </c>
      <c r="C384" s="2" t="s">
        <v>2500</v>
      </c>
      <c r="D384" s="2" t="s">
        <v>2501</v>
      </c>
      <c r="E384" s="2" t="s">
        <v>2502</v>
      </c>
    </row>
    <row r="385" spans="1:5" ht="12.75">
      <c r="A385" s="2" t="s">
        <v>2503</v>
      </c>
      <c r="B385" s="2" t="s">
        <v>2504</v>
      </c>
      <c r="C385" s="2" t="s">
        <v>2505</v>
      </c>
      <c r="D385" s="2" t="s">
        <v>2506</v>
      </c>
      <c r="E385" s="2" t="s">
        <v>2507</v>
      </c>
    </row>
    <row r="386" spans="1:5" ht="12.75">
      <c r="A386" s="2" t="s">
        <v>2508</v>
      </c>
      <c r="B386" s="2" t="s">
        <v>2509</v>
      </c>
      <c r="C386" s="2" t="s">
        <v>2510</v>
      </c>
      <c r="D386" s="2" t="s">
        <v>2511</v>
      </c>
      <c r="E386" s="2" t="s">
        <v>2512</v>
      </c>
    </row>
    <row r="387" spans="1:5" ht="12.75">
      <c r="A387" s="2" t="s">
        <v>2513</v>
      </c>
      <c r="B387" s="2" t="s">
        <v>1155</v>
      </c>
      <c r="C387" s="2" t="s">
        <v>1156</v>
      </c>
      <c r="D387" s="2" t="s">
        <v>1157</v>
      </c>
      <c r="E387" s="2" t="s">
        <v>1158</v>
      </c>
    </row>
    <row r="388" spans="1:5" ht="12.75">
      <c r="A388" s="2" t="s">
        <v>2514</v>
      </c>
      <c r="B388" s="2" t="s">
        <v>1155</v>
      </c>
      <c r="C388" s="2" t="s">
        <v>1160</v>
      </c>
      <c r="D388" s="2" t="s">
        <v>1161</v>
      </c>
      <c r="E388" s="2" t="s">
        <v>1162</v>
      </c>
    </row>
    <row r="389" spans="1:5" ht="12.75">
      <c r="A389" s="2" t="s">
        <v>2515</v>
      </c>
      <c r="B389" s="2" t="s">
        <v>1155</v>
      </c>
      <c r="C389" s="2" t="s">
        <v>1164</v>
      </c>
      <c r="D389" s="2" t="s">
        <v>1165</v>
      </c>
      <c r="E389" s="2" t="s">
        <v>1166</v>
      </c>
    </row>
    <row r="390" spans="1:5" ht="12.75">
      <c r="A390" s="2" t="s">
        <v>2516</v>
      </c>
      <c r="B390" s="2" t="s">
        <v>1155</v>
      </c>
      <c r="C390" s="2" t="s">
        <v>1168</v>
      </c>
      <c r="D390" s="2" t="s">
        <v>1169</v>
      </c>
      <c r="E390" s="2" t="s">
        <v>1170</v>
      </c>
    </row>
    <row r="391" spans="1:5" ht="12.75">
      <c r="A391" s="2" t="s">
        <v>2517</v>
      </c>
      <c r="B391" s="2" t="s">
        <v>1155</v>
      </c>
      <c r="C391" s="2" t="s">
        <v>1172</v>
      </c>
      <c r="D391" s="2" t="s">
        <v>1155</v>
      </c>
      <c r="E391" s="2" t="s">
        <v>1155</v>
      </c>
    </row>
    <row r="392" spans="1:5" ht="12.75">
      <c r="A392" s="2" t="s">
        <v>2518</v>
      </c>
      <c r="B392" s="2" t="s">
        <v>1155</v>
      </c>
      <c r="C392" s="2" t="s">
        <v>1172</v>
      </c>
      <c r="D392" s="2" t="s">
        <v>1155</v>
      </c>
      <c r="E392" s="2" t="s">
        <v>1155</v>
      </c>
    </row>
    <row r="393" spans="1:5" ht="12.75">
      <c r="A393" s="2" t="s">
        <v>2519</v>
      </c>
      <c r="B393" s="2" t="s">
        <v>1155</v>
      </c>
      <c r="C393" s="2" t="s">
        <v>1175</v>
      </c>
      <c r="D393" s="2" t="s">
        <v>1155</v>
      </c>
      <c r="E393" s="2" t="s">
        <v>1155</v>
      </c>
    </row>
    <row r="394" spans="1:5" ht="12.75">
      <c r="A394" s="2" t="s">
        <v>2520</v>
      </c>
      <c r="B394" s="2" t="s">
        <v>1155</v>
      </c>
      <c r="C394" s="2" t="s">
        <v>1175</v>
      </c>
      <c r="D394" s="2" t="s">
        <v>1155</v>
      </c>
      <c r="E394" s="2" t="s">
        <v>1155</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G194"/>
  <sheetViews>
    <sheetView workbookViewId="0" topLeftCell="A1">
      <pane ySplit="2" topLeftCell="A174" activePane="bottomLeft" state="frozen"/>
      <selection pane="bottomLeft" activeCell="A196" sqref="A196"/>
    </sheetView>
  </sheetViews>
  <sheetFormatPr defaultColWidth="9.00390625" defaultRowHeight="15" customHeight="1" outlineLevelCol="6"/>
  <cols>
    <col min="1" max="1" width="10.8515625" style="0" customWidth="1"/>
    <col min="2" max="2" width="8.57421875" style="0" customWidth="1"/>
    <col min="3" max="3" width="13.00390625" style="0" customWidth="1"/>
    <col min="4" max="4" width="26.28125" style="0" customWidth="1"/>
    <col min="5" max="5" width="30.28125" style="0" customWidth="1"/>
    <col min="6" max="6" width="33.421875" style="0" customWidth="1"/>
    <col min="7" max="7" width="18.00390625" style="0" customWidth="1"/>
  </cols>
  <sheetData>
    <row r="1" spans="1:7" s="139" customFormat="1" ht="15" customHeight="1">
      <c r="A1" s="56" t="s">
        <v>1</v>
      </c>
      <c r="B1" s="58"/>
      <c r="C1" s="155"/>
      <c r="D1" s="156" t="s">
        <v>2</v>
      </c>
      <c r="E1" s="157"/>
      <c r="F1"/>
      <c r="G1"/>
    </row>
    <row r="2" spans="1:5" ht="15" customHeight="1">
      <c r="A2" s="158" t="s">
        <v>3</v>
      </c>
      <c r="B2" s="158" t="s">
        <v>4</v>
      </c>
      <c r="C2" s="158" t="s">
        <v>5</v>
      </c>
      <c r="D2" s="158" t="s">
        <v>6</v>
      </c>
      <c r="E2" s="159" t="s">
        <v>7</v>
      </c>
    </row>
    <row r="3" spans="1:5" ht="15" customHeight="1">
      <c r="A3" s="160" t="s">
        <v>8</v>
      </c>
      <c r="B3" s="161" t="s">
        <v>9</v>
      </c>
      <c r="C3" s="162" t="s">
        <v>10</v>
      </c>
      <c r="D3" s="162" t="s">
        <v>11</v>
      </c>
      <c r="E3" s="162" t="s">
        <v>12</v>
      </c>
    </row>
    <row r="4" spans="1:5" ht="15" customHeight="1">
      <c r="A4" s="163"/>
      <c r="B4" s="161" t="s">
        <v>13</v>
      </c>
      <c r="C4" s="162" t="s">
        <v>14</v>
      </c>
      <c r="D4" s="162" t="s">
        <v>15</v>
      </c>
      <c r="E4" s="162" t="s">
        <v>16</v>
      </c>
    </row>
    <row r="5" spans="1:5" ht="15" customHeight="1">
      <c r="A5" s="163"/>
      <c r="B5" s="161" t="s">
        <v>17</v>
      </c>
      <c r="C5" s="162" t="s">
        <v>18</v>
      </c>
      <c r="D5" s="162" t="s">
        <v>19</v>
      </c>
      <c r="E5" s="162" t="s">
        <v>20</v>
      </c>
    </row>
    <row r="6" spans="1:5" ht="15" customHeight="1">
      <c r="A6" s="163"/>
      <c r="B6" s="161" t="s">
        <v>21</v>
      </c>
      <c r="C6" s="162" t="s">
        <v>22</v>
      </c>
      <c r="D6" s="162" t="s">
        <v>23</v>
      </c>
      <c r="E6" s="162" t="s">
        <v>24</v>
      </c>
    </row>
    <row r="7" spans="1:5" ht="15" customHeight="1">
      <c r="A7" s="163"/>
      <c r="B7" s="161" t="s">
        <v>25</v>
      </c>
      <c r="C7" s="162" t="s">
        <v>26</v>
      </c>
      <c r="D7" s="162" t="s">
        <v>27</v>
      </c>
      <c r="E7" s="162" t="s">
        <v>28</v>
      </c>
    </row>
    <row r="8" spans="1:5" ht="15" customHeight="1">
      <c r="A8" s="163"/>
      <c r="B8" s="161" t="s">
        <v>29</v>
      </c>
      <c r="C8" s="162" t="s">
        <v>30</v>
      </c>
      <c r="D8" s="162" t="s">
        <v>31</v>
      </c>
      <c r="E8" s="162" t="s">
        <v>32</v>
      </c>
    </row>
    <row r="9" spans="1:5" ht="15" customHeight="1">
      <c r="A9" s="163"/>
      <c r="B9" s="161" t="s">
        <v>33</v>
      </c>
      <c r="C9" s="162" t="s">
        <v>34</v>
      </c>
      <c r="D9" s="162" t="s">
        <v>35</v>
      </c>
      <c r="E9" s="162" t="s">
        <v>36</v>
      </c>
    </row>
    <row r="10" spans="1:5" ht="15" customHeight="1">
      <c r="A10" s="163"/>
      <c r="B10" s="161" t="s">
        <v>37</v>
      </c>
      <c r="C10" s="162" t="s">
        <v>38</v>
      </c>
      <c r="D10" s="162" t="s">
        <v>39</v>
      </c>
      <c r="E10" s="162" t="s">
        <v>40</v>
      </c>
    </row>
    <row r="11" spans="1:5" ht="15" customHeight="1">
      <c r="A11" s="163"/>
      <c r="B11" s="161" t="s">
        <v>41</v>
      </c>
      <c r="C11" s="162" t="s">
        <v>42</v>
      </c>
      <c r="D11" s="162" t="s">
        <v>43</v>
      </c>
      <c r="E11" s="162" t="s">
        <v>44</v>
      </c>
    </row>
    <row r="12" spans="1:5" ht="15" customHeight="1">
      <c r="A12" s="163"/>
      <c r="B12" s="161" t="s">
        <v>45</v>
      </c>
      <c r="C12" s="162" t="s">
        <v>46</v>
      </c>
      <c r="D12" s="162" t="s">
        <v>47</v>
      </c>
      <c r="E12" s="162" t="s">
        <v>48</v>
      </c>
    </row>
    <row r="13" spans="1:5" ht="15" customHeight="1">
      <c r="A13" s="163"/>
      <c r="B13" s="161" t="s">
        <v>49</v>
      </c>
      <c r="C13" s="162" t="s">
        <v>50</v>
      </c>
      <c r="D13" s="162" t="s">
        <v>51</v>
      </c>
      <c r="E13" s="162" t="s">
        <v>52</v>
      </c>
    </row>
    <row r="14" spans="1:5" ht="15" customHeight="1">
      <c r="A14" s="163"/>
      <c r="B14" s="161" t="s">
        <v>53</v>
      </c>
      <c r="C14" s="162" t="s">
        <v>54</v>
      </c>
      <c r="D14" s="162" t="s">
        <v>55</v>
      </c>
      <c r="E14" s="162" t="s">
        <v>56</v>
      </c>
    </row>
    <row r="15" spans="1:5" ht="15" customHeight="1">
      <c r="A15" s="163"/>
      <c r="B15" s="161" t="s">
        <v>57</v>
      </c>
      <c r="C15" s="162" t="s">
        <v>58</v>
      </c>
      <c r="D15" s="162" t="s">
        <v>59</v>
      </c>
      <c r="E15" s="162" t="s">
        <v>60</v>
      </c>
    </row>
    <row r="16" spans="1:5" ht="15" customHeight="1">
      <c r="A16" s="163"/>
      <c r="B16" s="161" t="s">
        <v>61</v>
      </c>
      <c r="C16" s="162" t="s">
        <v>62</v>
      </c>
      <c r="D16" s="162" t="s">
        <v>63</v>
      </c>
      <c r="E16" s="162" t="s">
        <v>64</v>
      </c>
    </row>
    <row r="17" spans="1:5" ht="15" customHeight="1">
      <c r="A17" s="163"/>
      <c r="B17" s="161" t="s">
        <v>65</v>
      </c>
      <c r="C17" s="162" t="s">
        <v>66</v>
      </c>
      <c r="D17" s="162" t="s">
        <v>67</v>
      </c>
      <c r="E17" s="162" t="s">
        <v>68</v>
      </c>
    </row>
    <row r="18" spans="1:5" ht="15" customHeight="1">
      <c r="A18" s="163"/>
      <c r="B18" s="161" t="s">
        <v>69</v>
      </c>
      <c r="C18" s="162" t="s">
        <v>70</v>
      </c>
      <c r="D18" s="162" t="s">
        <v>71</v>
      </c>
      <c r="E18" s="162" t="s">
        <v>72</v>
      </c>
    </row>
    <row r="19" spans="1:5" ht="15" customHeight="1">
      <c r="A19" s="163"/>
      <c r="B19" s="161" t="s">
        <v>73</v>
      </c>
      <c r="C19" s="162" t="s">
        <v>74</v>
      </c>
      <c r="D19" s="162" t="s">
        <v>75</v>
      </c>
      <c r="E19" s="162" t="s">
        <v>76</v>
      </c>
    </row>
    <row r="20" spans="1:5" ht="15" customHeight="1">
      <c r="A20" s="163"/>
      <c r="B20" s="161" t="s">
        <v>77</v>
      </c>
      <c r="C20" s="162" t="s">
        <v>78</v>
      </c>
      <c r="D20" s="162" t="s">
        <v>79</v>
      </c>
      <c r="E20" s="162" t="s">
        <v>80</v>
      </c>
    </row>
    <row r="21" spans="1:5" ht="15" customHeight="1">
      <c r="A21" s="163"/>
      <c r="B21" s="161" t="s">
        <v>81</v>
      </c>
      <c r="C21" s="162" t="s">
        <v>82</v>
      </c>
      <c r="D21" s="162" t="s">
        <v>83</v>
      </c>
      <c r="E21" s="162" t="s">
        <v>84</v>
      </c>
    </row>
    <row r="22" spans="1:5" ht="15" customHeight="1">
      <c r="A22" s="163"/>
      <c r="B22" s="161" t="s">
        <v>85</v>
      </c>
      <c r="C22" s="162" t="s">
        <v>86</v>
      </c>
      <c r="D22" s="162" t="s">
        <v>87</v>
      </c>
      <c r="E22" s="162" t="s">
        <v>88</v>
      </c>
    </row>
    <row r="23" spans="1:5" ht="15" customHeight="1">
      <c r="A23" s="163"/>
      <c r="B23" s="161" t="s">
        <v>89</v>
      </c>
      <c r="C23" s="162" t="s">
        <v>90</v>
      </c>
      <c r="D23" s="162" t="s">
        <v>91</v>
      </c>
      <c r="E23" s="162" t="s">
        <v>92</v>
      </c>
    </row>
    <row r="24" spans="1:5" ht="15" customHeight="1">
      <c r="A24" s="163"/>
      <c r="B24" s="161" t="s">
        <v>93</v>
      </c>
      <c r="C24" s="162" t="s">
        <v>94</v>
      </c>
      <c r="D24" s="162" t="s">
        <v>95</v>
      </c>
      <c r="E24" s="162" t="s">
        <v>96</v>
      </c>
    </row>
    <row r="25" spans="1:5" ht="15" customHeight="1">
      <c r="A25" s="163"/>
      <c r="B25" s="161" t="s">
        <v>97</v>
      </c>
      <c r="C25" s="162" t="s">
        <v>98</v>
      </c>
      <c r="D25" s="162" t="s">
        <v>99</v>
      </c>
      <c r="E25" s="162" t="s">
        <v>100</v>
      </c>
    </row>
    <row r="26" spans="1:5" ht="15" customHeight="1">
      <c r="A26" s="163"/>
      <c r="B26" s="161" t="s">
        <v>101</v>
      </c>
      <c r="C26" s="162" t="s">
        <v>102</v>
      </c>
      <c r="D26" s="162" t="s">
        <v>103</v>
      </c>
      <c r="E26" s="162" t="s">
        <v>104</v>
      </c>
    </row>
    <row r="27" spans="1:5" ht="15" customHeight="1">
      <c r="A27" s="163"/>
      <c r="B27" s="161" t="s">
        <v>105</v>
      </c>
      <c r="C27" s="162" t="s">
        <v>106</v>
      </c>
      <c r="D27" s="162" t="s">
        <v>107</v>
      </c>
      <c r="E27" s="162" t="s">
        <v>108</v>
      </c>
    </row>
    <row r="28" spans="1:5" ht="15" customHeight="1">
      <c r="A28" s="163"/>
      <c r="B28" s="161" t="s">
        <v>109</v>
      </c>
      <c r="C28" s="162" t="s">
        <v>110</v>
      </c>
      <c r="D28" s="162" t="s">
        <v>111</v>
      </c>
      <c r="E28" s="162" t="s">
        <v>112</v>
      </c>
    </row>
    <row r="29" spans="1:5" ht="15" customHeight="1">
      <c r="A29" s="163"/>
      <c r="B29" s="161" t="s">
        <v>113</v>
      </c>
      <c r="C29" s="162" t="s">
        <v>114</v>
      </c>
      <c r="D29" s="162" t="s">
        <v>115</v>
      </c>
      <c r="E29" s="162" t="s">
        <v>116</v>
      </c>
    </row>
    <row r="30" spans="1:5" ht="15" customHeight="1">
      <c r="A30" s="163"/>
      <c r="B30" s="161" t="s">
        <v>117</v>
      </c>
      <c r="C30" s="162" t="s">
        <v>118</v>
      </c>
      <c r="D30" s="162" t="s">
        <v>119</v>
      </c>
      <c r="E30" s="162" t="s">
        <v>120</v>
      </c>
    </row>
    <row r="31" spans="1:5" ht="15" customHeight="1">
      <c r="A31" s="163"/>
      <c r="B31" s="161" t="s">
        <v>121</v>
      </c>
      <c r="C31" s="162" t="s">
        <v>122</v>
      </c>
      <c r="D31" s="162" t="s">
        <v>123</v>
      </c>
      <c r="E31" s="162" t="s">
        <v>124</v>
      </c>
    </row>
    <row r="32" spans="1:5" ht="15" customHeight="1">
      <c r="A32" s="163"/>
      <c r="B32" s="161" t="s">
        <v>125</v>
      </c>
      <c r="C32" s="162" t="s">
        <v>126</v>
      </c>
      <c r="D32" s="162" t="s">
        <v>127</v>
      </c>
      <c r="E32" s="162" t="s">
        <v>128</v>
      </c>
    </row>
    <row r="33" spans="1:5" ht="15" customHeight="1">
      <c r="A33" s="163"/>
      <c r="B33" s="161" t="s">
        <v>129</v>
      </c>
      <c r="C33" s="162" t="s">
        <v>130</v>
      </c>
      <c r="D33" s="162" t="s">
        <v>131</v>
      </c>
      <c r="E33" s="162" t="s">
        <v>132</v>
      </c>
    </row>
    <row r="34" spans="1:5" ht="15" customHeight="1">
      <c r="A34" s="163"/>
      <c r="B34" s="161" t="s">
        <v>133</v>
      </c>
      <c r="C34" s="162" t="s">
        <v>134</v>
      </c>
      <c r="D34" s="162" t="s">
        <v>135</v>
      </c>
      <c r="E34" s="162" t="s">
        <v>136</v>
      </c>
    </row>
    <row r="35" spans="1:5" ht="15" customHeight="1">
      <c r="A35" s="163"/>
      <c r="B35" s="161" t="s">
        <v>137</v>
      </c>
      <c r="C35" s="162" t="s">
        <v>138</v>
      </c>
      <c r="D35" s="162" t="s">
        <v>139</v>
      </c>
      <c r="E35" s="162" t="s">
        <v>140</v>
      </c>
    </row>
    <row r="36" spans="1:5" ht="15" customHeight="1">
      <c r="A36" s="163"/>
      <c r="B36" s="161" t="s">
        <v>141</v>
      </c>
      <c r="C36" s="162" t="s">
        <v>142</v>
      </c>
      <c r="D36" s="162" t="s">
        <v>143</v>
      </c>
      <c r="E36" s="162" t="s">
        <v>144</v>
      </c>
    </row>
    <row r="37" spans="1:5" ht="15" customHeight="1">
      <c r="A37" s="163"/>
      <c r="B37" s="161" t="s">
        <v>145</v>
      </c>
      <c r="C37" s="162" t="s">
        <v>146</v>
      </c>
      <c r="D37" s="162" t="s">
        <v>147</v>
      </c>
      <c r="E37" s="162" t="s">
        <v>148</v>
      </c>
    </row>
    <row r="38" spans="1:5" ht="15" customHeight="1">
      <c r="A38" s="163"/>
      <c r="B38" s="161" t="s">
        <v>149</v>
      </c>
      <c r="C38" s="162" t="s">
        <v>150</v>
      </c>
      <c r="D38" s="162" t="s">
        <v>151</v>
      </c>
      <c r="E38" s="162" t="s">
        <v>152</v>
      </c>
    </row>
    <row r="39" spans="1:5" ht="15" customHeight="1">
      <c r="A39" s="163"/>
      <c r="B39" s="161" t="s">
        <v>153</v>
      </c>
      <c r="C39" s="162" t="s">
        <v>154</v>
      </c>
      <c r="D39" s="162" t="s">
        <v>155</v>
      </c>
      <c r="E39" s="162" t="s">
        <v>156</v>
      </c>
    </row>
    <row r="40" spans="1:5" ht="15" customHeight="1">
      <c r="A40" s="163"/>
      <c r="B40" s="161" t="s">
        <v>157</v>
      </c>
      <c r="C40" s="162" t="s">
        <v>158</v>
      </c>
      <c r="D40" s="162" t="s">
        <v>159</v>
      </c>
      <c r="E40" s="162" t="s">
        <v>160</v>
      </c>
    </row>
    <row r="41" spans="1:5" ht="15" customHeight="1">
      <c r="A41" s="163"/>
      <c r="B41" s="161" t="s">
        <v>161</v>
      </c>
      <c r="C41" s="162" t="s">
        <v>162</v>
      </c>
      <c r="D41" s="162" t="s">
        <v>163</v>
      </c>
      <c r="E41" s="162" t="s">
        <v>164</v>
      </c>
    </row>
    <row r="42" spans="1:5" ht="15" customHeight="1">
      <c r="A42" s="163"/>
      <c r="B42" s="161" t="s">
        <v>165</v>
      </c>
      <c r="C42" s="162" t="s">
        <v>166</v>
      </c>
      <c r="D42" s="162" t="s">
        <v>167</v>
      </c>
      <c r="E42" s="162" t="s">
        <v>168</v>
      </c>
    </row>
    <row r="43" spans="1:5" ht="15" customHeight="1">
      <c r="A43" s="163"/>
      <c r="B43" s="161" t="s">
        <v>169</v>
      </c>
      <c r="C43" s="162" t="s">
        <v>170</v>
      </c>
      <c r="D43" s="162" t="s">
        <v>171</v>
      </c>
      <c r="E43" s="162" t="s">
        <v>172</v>
      </c>
    </row>
    <row r="44" spans="1:5" ht="15" customHeight="1">
      <c r="A44" s="163"/>
      <c r="B44" s="161" t="s">
        <v>173</v>
      </c>
      <c r="C44" s="162" t="s">
        <v>174</v>
      </c>
      <c r="D44" s="162" t="s">
        <v>175</v>
      </c>
      <c r="E44" s="162" t="s">
        <v>176</v>
      </c>
    </row>
    <row r="45" spans="1:5" ht="15" customHeight="1">
      <c r="A45" s="163"/>
      <c r="B45" s="161" t="s">
        <v>177</v>
      </c>
      <c r="C45" s="162" t="s">
        <v>178</v>
      </c>
      <c r="D45" s="162" t="s">
        <v>179</v>
      </c>
      <c r="E45" s="162" t="s">
        <v>180</v>
      </c>
    </row>
    <row r="46" spans="1:5" ht="15" customHeight="1">
      <c r="A46" s="163"/>
      <c r="B46" s="161" t="s">
        <v>181</v>
      </c>
      <c r="C46" s="162" t="s">
        <v>182</v>
      </c>
      <c r="D46" s="162" t="s">
        <v>183</v>
      </c>
      <c r="E46" s="162" t="s">
        <v>184</v>
      </c>
    </row>
    <row r="47" spans="1:5" ht="15" customHeight="1">
      <c r="A47" s="163"/>
      <c r="B47" s="161" t="s">
        <v>185</v>
      </c>
      <c r="C47" s="162" t="s">
        <v>186</v>
      </c>
      <c r="D47" s="162" t="s">
        <v>187</v>
      </c>
      <c r="E47" s="162" t="s">
        <v>188</v>
      </c>
    </row>
    <row r="48" spans="1:5" ht="15" customHeight="1">
      <c r="A48" s="163"/>
      <c r="B48" s="161" t="s">
        <v>189</v>
      </c>
      <c r="C48" s="162" t="s">
        <v>190</v>
      </c>
      <c r="D48" s="162" t="s">
        <v>191</v>
      </c>
      <c r="E48" s="162" t="s">
        <v>192</v>
      </c>
    </row>
    <row r="49" spans="1:5" ht="15" customHeight="1">
      <c r="A49" s="163"/>
      <c r="B49" s="161" t="s">
        <v>193</v>
      </c>
      <c r="C49" s="162" t="s">
        <v>194</v>
      </c>
      <c r="D49" s="162" t="s">
        <v>195</v>
      </c>
      <c r="E49" s="162" t="s">
        <v>196</v>
      </c>
    </row>
    <row r="50" spans="1:5" ht="15" customHeight="1">
      <c r="A50" s="163"/>
      <c r="B50" s="161" t="s">
        <v>197</v>
      </c>
      <c r="C50" s="162" t="s">
        <v>198</v>
      </c>
      <c r="D50" s="162" t="s">
        <v>199</v>
      </c>
      <c r="E50" s="162" t="s">
        <v>200</v>
      </c>
    </row>
    <row r="51" spans="1:5" ht="15" customHeight="1">
      <c r="A51" s="163"/>
      <c r="B51" s="161" t="s">
        <v>201</v>
      </c>
      <c r="C51" s="162" t="s">
        <v>202</v>
      </c>
      <c r="D51" s="162" t="s">
        <v>203</v>
      </c>
      <c r="E51" s="162" t="s">
        <v>204</v>
      </c>
    </row>
    <row r="52" spans="1:5" ht="15" customHeight="1">
      <c r="A52" s="163"/>
      <c r="B52" s="161" t="s">
        <v>205</v>
      </c>
      <c r="C52" s="162" t="s">
        <v>206</v>
      </c>
      <c r="D52" s="162" t="s">
        <v>207</v>
      </c>
      <c r="E52" s="162" t="s">
        <v>208</v>
      </c>
    </row>
    <row r="53" spans="1:5" ht="15" customHeight="1">
      <c r="A53" s="163"/>
      <c r="B53" s="164" t="s">
        <v>209</v>
      </c>
      <c r="C53" s="165" t="s">
        <v>210</v>
      </c>
      <c r="D53" s="165" t="s">
        <v>211</v>
      </c>
      <c r="E53" s="165" t="s">
        <v>212</v>
      </c>
    </row>
    <row r="54" spans="1:5" ht="15" customHeight="1">
      <c r="A54" s="163"/>
      <c r="B54" s="164" t="s">
        <v>213</v>
      </c>
      <c r="C54" s="165" t="s">
        <v>214</v>
      </c>
      <c r="D54" s="165" t="s">
        <v>215</v>
      </c>
      <c r="E54" s="165" t="s">
        <v>216</v>
      </c>
    </row>
    <row r="55" spans="1:5" ht="15" customHeight="1">
      <c r="A55" s="163"/>
      <c r="B55" s="161" t="s">
        <v>217</v>
      </c>
      <c r="C55" s="162" t="s">
        <v>218</v>
      </c>
      <c r="D55" s="162" t="s">
        <v>219</v>
      </c>
      <c r="E55" s="162" t="s">
        <v>220</v>
      </c>
    </row>
    <row r="56" spans="1:5" ht="15" customHeight="1">
      <c r="A56" s="163"/>
      <c r="B56" s="161" t="s">
        <v>221</v>
      </c>
      <c r="C56" s="162" t="s">
        <v>222</v>
      </c>
      <c r="D56" s="162" t="s">
        <v>223</v>
      </c>
      <c r="E56" s="162" t="s">
        <v>224</v>
      </c>
    </row>
    <row r="57" spans="1:5" ht="15" customHeight="1">
      <c r="A57" s="163"/>
      <c r="B57" s="161" t="s">
        <v>225</v>
      </c>
      <c r="C57" s="162" t="s">
        <v>226</v>
      </c>
      <c r="D57" s="162" t="s">
        <v>227</v>
      </c>
      <c r="E57" s="162" t="s">
        <v>228</v>
      </c>
    </row>
    <row r="58" spans="1:5" ht="15" customHeight="1">
      <c r="A58" s="163"/>
      <c r="B58" s="161" t="s">
        <v>229</v>
      </c>
      <c r="C58" s="162" t="s">
        <v>230</v>
      </c>
      <c r="D58" s="162" t="s">
        <v>231</v>
      </c>
      <c r="E58" s="162" t="s">
        <v>232</v>
      </c>
    </row>
    <row r="59" spans="1:5" ht="15" customHeight="1">
      <c r="A59" s="163"/>
      <c r="B59" s="161" t="s">
        <v>233</v>
      </c>
      <c r="C59" s="162" t="s">
        <v>234</v>
      </c>
      <c r="D59" s="162" t="s">
        <v>235</v>
      </c>
      <c r="E59" s="162" t="s">
        <v>236</v>
      </c>
    </row>
    <row r="60" spans="1:5" ht="15" customHeight="1">
      <c r="A60" s="163"/>
      <c r="B60" s="161" t="s">
        <v>237</v>
      </c>
      <c r="C60" s="162" t="s">
        <v>238</v>
      </c>
      <c r="D60" s="162" t="s">
        <v>239</v>
      </c>
      <c r="E60" s="162" t="s">
        <v>240</v>
      </c>
    </row>
    <row r="61" spans="1:5" ht="15" customHeight="1">
      <c r="A61" s="163"/>
      <c r="B61" s="161" t="s">
        <v>241</v>
      </c>
      <c r="C61" s="162" t="s">
        <v>242</v>
      </c>
      <c r="D61" s="162" t="s">
        <v>243</v>
      </c>
      <c r="E61" s="162" t="s">
        <v>244</v>
      </c>
    </row>
    <row r="62" spans="1:5" ht="15" customHeight="1">
      <c r="A62" s="163"/>
      <c r="B62" s="161" t="s">
        <v>245</v>
      </c>
      <c r="C62" s="162" t="s">
        <v>246</v>
      </c>
      <c r="D62" s="162" t="s">
        <v>247</v>
      </c>
      <c r="E62" s="162" t="s">
        <v>248</v>
      </c>
    </row>
    <row r="63" spans="1:5" ht="15" customHeight="1">
      <c r="A63" s="163"/>
      <c r="B63" s="161" t="s">
        <v>249</v>
      </c>
      <c r="C63" s="162" t="s">
        <v>250</v>
      </c>
      <c r="D63" s="162" t="s">
        <v>251</v>
      </c>
      <c r="E63" s="162" t="s">
        <v>252</v>
      </c>
    </row>
    <row r="64" spans="1:5" ht="15" customHeight="1">
      <c r="A64" s="163"/>
      <c r="B64" s="161" t="s">
        <v>253</v>
      </c>
      <c r="C64" s="162" t="s">
        <v>254</v>
      </c>
      <c r="D64" s="162" t="s">
        <v>255</v>
      </c>
      <c r="E64" s="162" t="s">
        <v>256</v>
      </c>
    </row>
    <row r="65" spans="1:5" ht="15" customHeight="1">
      <c r="A65" s="163"/>
      <c r="B65" s="161" t="s">
        <v>257</v>
      </c>
      <c r="C65" s="162" t="s">
        <v>258</v>
      </c>
      <c r="D65" s="162" t="s">
        <v>259</v>
      </c>
      <c r="E65" s="162" t="s">
        <v>260</v>
      </c>
    </row>
    <row r="66" spans="1:5" ht="15" customHeight="1">
      <c r="A66" s="163"/>
      <c r="B66" s="161" t="s">
        <v>261</v>
      </c>
      <c r="C66" s="162" t="s">
        <v>262</v>
      </c>
      <c r="D66" s="162" t="s">
        <v>263</v>
      </c>
      <c r="E66" s="162" t="s">
        <v>264</v>
      </c>
    </row>
    <row r="67" spans="1:5" ht="15" customHeight="1">
      <c r="A67" s="163"/>
      <c r="B67" s="161" t="s">
        <v>265</v>
      </c>
      <c r="C67" s="162" t="s">
        <v>266</v>
      </c>
      <c r="D67" s="162" t="s">
        <v>267</v>
      </c>
      <c r="E67" s="162" t="s">
        <v>268</v>
      </c>
    </row>
    <row r="68" spans="1:5" ht="15" customHeight="1">
      <c r="A68" s="163"/>
      <c r="B68" s="161" t="s">
        <v>269</v>
      </c>
      <c r="C68" s="162" t="s">
        <v>270</v>
      </c>
      <c r="D68" s="162" t="s">
        <v>271</v>
      </c>
      <c r="E68" s="162" t="s">
        <v>272</v>
      </c>
    </row>
    <row r="69" spans="1:5" ht="15" customHeight="1">
      <c r="A69" s="163"/>
      <c r="B69" s="161" t="s">
        <v>273</v>
      </c>
      <c r="C69" s="162" t="s">
        <v>274</v>
      </c>
      <c r="D69" s="162" t="s">
        <v>275</v>
      </c>
      <c r="E69" s="162" t="s">
        <v>276</v>
      </c>
    </row>
    <row r="70" spans="1:5" ht="15" customHeight="1">
      <c r="A70" s="163"/>
      <c r="B70" s="161" t="s">
        <v>277</v>
      </c>
      <c r="C70" s="162" t="s">
        <v>278</v>
      </c>
      <c r="D70" s="162" t="s">
        <v>279</v>
      </c>
      <c r="E70" s="162" t="s">
        <v>280</v>
      </c>
    </row>
    <row r="71" spans="1:5" ht="15" customHeight="1">
      <c r="A71" s="163"/>
      <c r="B71" s="161" t="s">
        <v>281</v>
      </c>
      <c r="C71" s="162" t="s">
        <v>282</v>
      </c>
      <c r="D71" s="162" t="s">
        <v>283</v>
      </c>
      <c r="E71" s="162" t="s">
        <v>284</v>
      </c>
    </row>
    <row r="72" spans="1:5" ht="15" customHeight="1">
      <c r="A72" s="163"/>
      <c r="B72" s="161" t="s">
        <v>285</v>
      </c>
      <c r="C72" s="162" t="s">
        <v>286</v>
      </c>
      <c r="D72" s="162" t="s">
        <v>287</v>
      </c>
      <c r="E72" s="162" t="s">
        <v>288</v>
      </c>
    </row>
    <row r="73" spans="1:5" ht="15" customHeight="1">
      <c r="A73" s="163"/>
      <c r="B73" s="161" t="s">
        <v>289</v>
      </c>
      <c r="C73" s="162" t="s">
        <v>290</v>
      </c>
      <c r="D73" s="162" t="s">
        <v>291</v>
      </c>
      <c r="E73" s="162" t="s">
        <v>292</v>
      </c>
    </row>
    <row r="74" spans="1:5" ht="15" customHeight="1">
      <c r="A74" s="163"/>
      <c r="B74" s="161" t="s">
        <v>293</v>
      </c>
      <c r="C74" s="162" t="s">
        <v>294</v>
      </c>
      <c r="D74" s="162" t="s">
        <v>295</v>
      </c>
      <c r="E74" s="162" t="s">
        <v>296</v>
      </c>
    </row>
    <row r="75" spans="1:5" ht="15" customHeight="1">
      <c r="A75" s="163"/>
      <c r="B75" s="161" t="s">
        <v>297</v>
      </c>
      <c r="C75" s="162" t="s">
        <v>298</v>
      </c>
      <c r="D75" s="162" t="s">
        <v>299</v>
      </c>
      <c r="E75" s="162" t="s">
        <v>300</v>
      </c>
    </row>
    <row r="76" spans="1:5" ht="15" customHeight="1">
      <c r="A76" s="163"/>
      <c r="B76" s="161" t="s">
        <v>301</v>
      </c>
      <c r="C76" s="162" t="s">
        <v>302</v>
      </c>
      <c r="D76" s="162" t="s">
        <v>303</v>
      </c>
      <c r="E76" s="162" t="s">
        <v>304</v>
      </c>
    </row>
    <row r="77" spans="1:5" ht="15" customHeight="1">
      <c r="A77" s="163"/>
      <c r="B77" s="161" t="s">
        <v>305</v>
      </c>
      <c r="C77" s="162" t="s">
        <v>306</v>
      </c>
      <c r="D77" s="162" t="s">
        <v>307</v>
      </c>
      <c r="E77" s="162" t="s">
        <v>308</v>
      </c>
    </row>
    <row r="78" spans="1:5" ht="15" customHeight="1">
      <c r="A78" s="163"/>
      <c r="B78" s="161" t="s">
        <v>309</v>
      </c>
      <c r="C78" s="162" t="s">
        <v>310</v>
      </c>
      <c r="D78" s="162" t="s">
        <v>311</v>
      </c>
      <c r="E78" s="162" t="s">
        <v>312</v>
      </c>
    </row>
    <row r="79" spans="1:5" ht="15" customHeight="1">
      <c r="A79" s="163"/>
      <c r="B79" s="161" t="s">
        <v>313</v>
      </c>
      <c r="C79" s="162" t="s">
        <v>314</v>
      </c>
      <c r="D79" s="162" t="s">
        <v>315</v>
      </c>
      <c r="E79" s="162" t="s">
        <v>316</v>
      </c>
    </row>
    <row r="80" spans="1:5" ht="15" customHeight="1">
      <c r="A80" s="163"/>
      <c r="B80" s="161" t="s">
        <v>317</v>
      </c>
      <c r="C80" s="162" t="s">
        <v>318</v>
      </c>
      <c r="D80" s="162" t="s">
        <v>319</v>
      </c>
      <c r="E80" s="162" t="s">
        <v>320</v>
      </c>
    </row>
    <row r="81" spans="1:5" ht="15" customHeight="1">
      <c r="A81" s="163"/>
      <c r="B81" s="161" t="s">
        <v>321</v>
      </c>
      <c r="C81" s="162" t="s">
        <v>322</v>
      </c>
      <c r="D81" s="162" t="s">
        <v>323</v>
      </c>
      <c r="E81" s="162" t="s">
        <v>324</v>
      </c>
    </row>
    <row r="82" spans="1:5" ht="15" customHeight="1">
      <c r="A82" s="163"/>
      <c r="B82" s="161" t="s">
        <v>325</v>
      </c>
      <c r="C82" s="162" t="s">
        <v>326</v>
      </c>
      <c r="D82" s="162" t="s">
        <v>327</v>
      </c>
      <c r="E82" s="162" t="s">
        <v>328</v>
      </c>
    </row>
    <row r="83" spans="1:5" ht="15" customHeight="1">
      <c r="A83" s="163"/>
      <c r="B83" s="161" t="s">
        <v>329</v>
      </c>
      <c r="C83" s="162" t="s">
        <v>330</v>
      </c>
      <c r="D83" s="162" t="s">
        <v>331</v>
      </c>
      <c r="E83" s="162" t="s">
        <v>332</v>
      </c>
    </row>
    <row r="84" spans="1:5" ht="15" customHeight="1">
      <c r="A84" s="163"/>
      <c r="B84" s="161" t="s">
        <v>333</v>
      </c>
      <c r="C84" s="162" t="s">
        <v>334</v>
      </c>
      <c r="D84" s="162" t="s">
        <v>335</v>
      </c>
      <c r="E84" s="162" t="s">
        <v>336</v>
      </c>
    </row>
    <row r="85" spans="1:5" ht="15" customHeight="1">
      <c r="A85" s="163"/>
      <c r="B85" s="161" t="s">
        <v>337</v>
      </c>
      <c r="C85" s="162" t="s">
        <v>338</v>
      </c>
      <c r="D85" s="162" t="s">
        <v>339</v>
      </c>
      <c r="E85" s="162" t="s">
        <v>340</v>
      </c>
    </row>
    <row r="86" spans="1:5" ht="15" customHeight="1">
      <c r="A86" s="163"/>
      <c r="B86" s="161" t="s">
        <v>341</v>
      </c>
      <c r="C86" s="162" t="s">
        <v>342</v>
      </c>
      <c r="D86" s="162" t="s">
        <v>343</v>
      </c>
      <c r="E86" s="162" t="s">
        <v>344</v>
      </c>
    </row>
    <row r="87" spans="1:5" ht="15" customHeight="1">
      <c r="A87" s="163"/>
      <c r="B87" s="161" t="s">
        <v>345</v>
      </c>
      <c r="C87" s="161" t="s">
        <v>346</v>
      </c>
      <c r="D87" s="161" t="s">
        <v>346</v>
      </c>
      <c r="E87" s="161" t="s">
        <v>346</v>
      </c>
    </row>
    <row r="88" spans="1:5" ht="15" customHeight="1">
      <c r="A88" s="163"/>
      <c r="B88" s="161" t="s">
        <v>347</v>
      </c>
      <c r="C88" s="161" t="s">
        <v>346</v>
      </c>
      <c r="D88" s="161" t="s">
        <v>346</v>
      </c>
      <c r="E88" s="161" t="s">
        <v>346</v>
      </c>
    </row>
    <row r="89" spans="1:5" ht="15" customHeight="1">
      <c r="A89" s="163"/>
      <c r="B89" s="161" t="s">
        <v>348</v>
      </c>
      <c r="C89" s="161" t="s">
        <v>349</v>
      </c>
      <c r="D89" s="161" t="s">
        <v>350</v>
      </c>
      <c r="E89" s="161" t="s">
        <v>351</v>
      </c>
    </row>
    <row r="90" spans="1:5" ht="15" customHeight="1">
      <c r="A90" s="163"/>
      <c r="B90" s="161" t="s">
        <v>352</v>
      </c>
      <c r="C90" s="161" t="s">
        <v>353</v>
      </c>
      <c r="D90" s="161" t="s">
        <v>354</v>
      </c>
      <c r="E90" s="161" t="s">
        <v>355</v>
      </c>
    </row>
    <row r="91" spans="1:5" ht="15" customHeight="1">
      <c r="A91" s="163"/>
      <c r="B91" s="161" t="s">
        <v>356</v>
      </c>
      <c r="C91" s="161" t="s">
        <v>357</v>
      </c>
      <c r="D91" s="161" t="s">
        <v>358</v>
      </c>
      <c r="E91" s="161" t="s">
        <v>359</v>
      </c>
    </row>
    <row r="92" spans="1:5" ht="15" customHeight="1">
      <c r="A92" s="163"/>
      <c r="B92" s="161" t="s">
        <v>360</v>
      </c>
      <c r="C92" s="161" t="s">
        <v>361</v>
      </c>
      <c r="D92" s="161" t="s">
        <v>362</v>
      </c>
      <c r="E92" s="161" t="s">
        <v>363</v>
      </c>
    </row>
    <row r="93" spans="1:5" ht="15" customHeight="1">
      <c r="A93" s="163"/>
      <c r="B93" s="161" t="s">
        <v>364</v>
      </c>
      <c r="C93" s="161" t="s">
        <v>365</v>
      </c>
      <c r="D93" s="161" t="s">
        <v>366</v>
      </c>
      <c r="E93" s="161" t="s">
        <v>367</v>
      </c>
    </row>
    <row r="94" spans="1:5" ht="15" customHeight="1">
      <c r="A94" s="163"/>
      <c r="B94" s="161" t="s">
        <v>368</v>
      </c>
      <c r="C94" s="161" t="s">
        <v>369</v>
      </c>
      <c r="D94" s="161" t="s">
        <v>370</v>
      </c>
      <c r="E94" s="161" t="s">
        <v>371</v>
      </c>
    </row>
    <row r="95" spans="1:5" ht="15" customHeight="1">
      <c r="A95" s="163"/>
      <c r="B95" s="161" t="s">
        <v>372</v>
      </c>
      <c r="C95" s="161" t="s">
        <v>373</v>
      </c>
      <c r="D95" s="161" t="s">
        <v>373</v>
      </c>
      <c r="E95" s="161" t="s">
        <v>373</v>
      </c>
    </row>
    <row r="96" spans="1:5" ht="15" customHeight="1">
      <c r="A96" s="163"/>
      <c r="B96" s="161" t="s">
        <v>374</v>
      </c>
      <c r="C96" s="161" t="s">
        <v>373</v>
      </c>
      <c r="D96" s="161" t="s">
        <v>373</v>
      </c>
      <c r="E96" s="161" t="s">
        <v>373</v>
      </c>
    </row>
    <row r="97" spans="1:5" ht="15" customHeight="1">
      <c r="A97" s="163"/>
      <c r="B97" s="161" t="s">
        <v>375</v>
      </c>
      <c r="C97" s="161" t="s">
        <v>376</v>
      </c>
      <c r="D97" s="166" t="s">
        <v>376</v>
      </c>
      <c r="E97" s="166" t="s">
        <v>376</v>
      </c>
    </row>
    <row r="98" spans="1:5" ht="15" customHeight="1">
      <c r="A98" s="167"/>
      <c r="B98" s="161" t="s">
        <v>377</v>
      </c>
      <c r="C98" s="161" t="s">
        <v>376</v>
      </c>
      <c r="D98" s="166" t="s">
        <v>376</v>
      </c>
      <c r="E98" s="166" t="s">
        <v>376</v>
      </c>
    </row>
    <row r="99" spans="1:5" ht="15" customHeight="1">
      <c r="A99" s="160" t="s">
        <v>378</v>
      </c>
      <c r="B99" s="161" t="s">
        <v>9</v>
      </c>
      <c r="C99" s="162" t="s">
        <v>379</v>
      </c>
      <c r="D99" s="162" t="s">
        <v>380</v>
      </c>
      <c r="E99" s="162" t="s">
        <v>381</v>
      </c>
    </row>
    <row r="100" spans="1:5" ht="15" customHeight="1">
      <c r="A100" s="163"/>
      <c r="B100" s="161" t="s">
        <v>13</v>
      </c>
      <c r="C100" s="162" t="s">
        <v>382</v>
      </c>
      <c r="D100" s="162" t="s">
        <v>383</v>
      </c>
      <c r="E100" s="162" t="s">
        <v>384</v>
      </c>
    </row>
    <row r="101" spans="1:5" ht="15" customHeight="1">
      <c r="A101" s="163"/>
      <c r="B101" s="161" t="s">
        <v>17</v>
      </c>
      <c r="C101" s="162" t="s">
        <v>385</v>
      </c>
      <c r="D101" s="162" t="s">
        <v>386</v>
      </c>
      <c r="E101" s="162" t="s">
        <v>387</v>
      </c>
    </row>
    <row r="102" spans="1:5" ht="15" customHeight="1">
      <c r="A102" s="163"/>
      <c r="B102" s="161" t="s">
        <v>21</v>
      </c>
      <c r="C102" s="162" t="s">
        <v>388</v>
      </c>
      <c r="D102" s="162" t="s">
        <v>389</v>
      </c>
      <c r="E102" s="162" t="s">
        <v>390</v>
      </c>
    </row>
    <row r="103" spans="1:5" ht="15" customHeight="1">
      <c r="A103" s="163"/>
      <c r="B103" s="161" t="s">
        <v>25</v>
      </c>
      <c r="C103" s="162" t="s">
        <v>391</v>
      </c>
      <c r="D103" s="162" t="s">
        <v>392</v>
      </c>
      <c r="E103" s="162" t="s">
        <v>393</v>
      </c>
    </row>
    <row r="104" spans="1:5" ht="15" customHeight="1">
      <c r="A104" s="163"/>
      <c r="B104" s="161" t="s">
        <v>29</v>
      </c>
      <c r="C104" s="162" t="s">
        <v>394</v>
      </c>
      <c r="D104" s="162" t="s">
        <v>395</v>
      </c>
      <c r="E104" s="162" t="s">
        <v>396</v>
      </c>
    </row>
    <row r="105" spans="1:5" ht="15" customHeight="1">
      <c r="A105" s="163"/>
      <c r="B105" s="161" t="s">
        <v>33</v>
      </c>
      <c r="C105" s="162" t="s">
        <v>397</v>
      </c>
      <c r="D105" s="162" t="s">
        <v>398</v>
      </c>
      <c r="E105" s="162" t="s">
        <v>399</v>
      </c>
    </row>
    <row r="106" spans="1:5" ht="15" customHeight="1">
      <c r="A106" s="163"/>
      <c r="B106" s="161" t="s">
        <v>37</v>
      </c>
      <c r="C106" s="162" t="s">
        <v>400</v>
      </c>
      <c r="D106" s="162" t="s">
        <v>401</v>
      </c>
      <c r="E106" s="162" t="s">
        <v>402</v>
      </c>
    </row>
    <row r="107" spans="1:5" ht="15" customHeight="1">
      <c r="A107" s="163"/>
      <c r="B107" s="161" t="s">
        <v>41</v>
      </c>
      <c r="C107" s="162" t="s">
        <v>403</v>
      </c>
      <c r="D107" s="162" t="s">
        <v>404</v>
      </c>
      <c r="E107" s="162" t="s">
        <v>405</v>
      </c>
    </row>
    <row r="108" spans="1:5" ht="15" customHeight="1">
      <c r="A108" s="163"/>
      <c r="B108" s="161" t="s">
        <v>45</v>
      </c>
      <c r="C108" s="162" t="s">
        <v>406</v>
      </c>
      <c r="D108" s="162" t="s">
        <v>407</v>
      </c>
      <c r="E108" s="162" t="s">
        <v>408</v>
      </c>
    </row>
    <row r="109" spans="1:5" ht="15" customHeight="1">
      <c r="A109" s="163"/>
      <c r="B109" s="161" t="s">
        <v>49</v>
      </c>
      <c r="C109" s="162" t="s">
        <v>409</v>
      </c>
      <c r="D109" s="162" t="s">
        <v>410</v>
      </c>
      <c r="E109" s="162" t="s">
        <v>411</v>
      </c>
    </row>
    <row r="110" spans="1:5" ht="15" customHeight="1">
      <c r="A110" s="163"/>
      <c r="B110" s="161" t="s">
        <v>53</v>
      </c>
      <c r="C110" s="162" t="s">
        <v>412</v>
      </c>
      <c r="D110" s="162" t="s">
        <v>413</v>
      </c>
      <c r="E110" s="162" t="s">
        <v>414</v>
      </c>
    </row>
    <row r="111" spans="1:5" ht="15" customHeight="1">
      <c r="A111" s="163"/>
      <c r="B111" s="161" t="s">
        <v>57</v>
      </c>
      <c r="C111" s="162" t="s">
        <v>415</v>
      </c>
      <c r="D111" s="162" t="s">
        <v>416</v>
      </c>
      <c r="E111" s="162" t="s">
        <v>417</v>
      </c>
    </row>
    <row r="112" spans="1:5" ht="15" customHeight="1">
      <c r="A112" s="163"/>
      <c r="B112" s="161" t="s">
        <v>61</v>
      </c>
      <c r="C112" s="162" t="s">
        <v>418</v>
      </c>
      <c r="D112" s="162" t="s">
        <v>419</v>
      </c>
      <c r="E112" s="162" t="s">
        <v>420</v>
      </c>
    </row>
    <row r="113" spans="1:5" ht="15" customHeight="1">
      <c r="A113" s="163"/>
      <c r="B113" s="161" t="s">
        <v>65</v>
      </c>
      <c r="C113" s="162" t="s">
        <v>421</v>
      </c>
      <c r="D113" s="162" t="s">
        <v>422</v>
      </c>
      <c r="E113" s="162" t="s">
        <v>423</v>
      </c>
    </row>
    <row r="114" spans="1:5" ht="15" customHeight="1">
      <c r="A114" s="163"/>
      <c r="B114" s="161" t="s">
        <v>69</v>
      </c>
      <c r="C114" s="162" t="s">
        <v>424</v>
      </c>
      <c r="D114" s="162" t="s">
        <v>425</v>
      </c>
      <c r="E114" s="162" t="s">
        <v>426</v>
      </c>
    </row>
    <row r="115" spans="1:5" ht="15" customHeight="1">
      <c r="A115" s="163"/>
      <c r="B115" s="161" t="s">
        <v>73</v>
      </c>
      <c r="C115" s="162" t="s">
        <v>427</v>
      </c>
      <c r="D115" s="162" t="s">
        <v>428</v>
      </c>
      <c r="E115" s="162" t="s">
        <v>429</v>
      </c>
    </row>
    <row r="116" spans="1:5" ht="15" customHeight="1">
      <c r="A116" s="163"/>
      <c r="B116" s="161" t="s">
        <v>77</v>
      </c>
      <c r="C116" s="162" t="s">
        <v>430</v>
      </c>
      <c r="D116" s="162" t="s">
        <v>431</v>
      </c>
      <c r="E116" s="162" t="s">
        <v>432</v>
      </c>
    </row>
    <row r="117" spans="1:5" ht="15" customHeight="1">
      <c r="A117" s="163"/>
      <c r="B117" s="161" t="s">
        <v>81</v>
      </c>
      <c r="C117" s="162" t="s">
        <v>433</v>
      </c>
      <c r="D117" s="162" t="s">
        <v>434</v>
      </c>
      <c r="E117" s="162" t="s">
        <v>435</v>
      </c>
    </row>
    <row r="118" spans="1:5" ht="15" customHeight="1">
      <c r="A118" s="163"/>
      <c r="B118" s="161" t="s">
        <v>85</v>
      </c>
      <c r="C118" s="162" t="s">
        <v>436</v>
      </c>
      <c r="D118" s="162" t="s">
        <v>437</v>
      </c>
      <c r="E118" s="162" t="s">
        <v>438</v>
      </c>
    </row>
    <row r="119" spans="1:5" ht="15" customHeight="1">
      <c r="A119" s="163"/>
      <c r="B119" s="161" t="s">
        <v>89</v>
      </c>
      <c r="C119" s="162" t="s">
        <v>439</v>
      </c>
      <c r="D119" s="162" t="s">
        <v>440</v>
      </c>
      <c r="E119" s="162" t="s">
        <v>441</v>
      </c>
    </row>
    <row r="120" spans="1:5" ht="15" customHeight="1">
      <c r="A120" s="163"/>
      <c r="B120" s="161" t="s">
        <v>93</v>
      </c>
      <c r="C120" s="162" t="s">
        <v>442</v>
      </c>
      <c r="D120" s="162" t="s">
        <v>443</v>
      </c>
      <c r="E120" s="162" t="s">
        <v>444</v>
      </c>
    </row>
    <row r="121" spans="1:5" ht="15" customHeight="1">
      <c r="A121" s="163"/>
      <c r="B121" s="161" t="s">
        <v>97</v>
      </c>
      <c r="C121" s="162" t="s">
        <v>445</v>
      </c>
      <c r="D121" s="162" t="s">
        <v>446</v>
      </c>
      <c r="E121" s="162" t="s">
        <v>447</v>
      </c>
    </row>
    <row r="122" spans="1:5" ht="15" customHeight="1">
      <c r="A122" s="163"/>
      <c r="B122" s="161" t="s">
        <v>101</v>
      </c>
      <c r="C122" s="162" t="s">
        <v>448</v>
      </c>
      <c r="D122" s="162" t="s">
        <v>449</v>
      </c>
      <c r="E122" s="162" t="s">
        <v>450</v>
      </c>
    </row>
    <row r="123" spans="1:5" ht="15" customHeight="1">
      <c r="A123" s="163"/>
      <c r="B123" s="161" t="s">
        <v>105</v>
      </c>
      <c r="C123" s="162" t="s">
        <v>451</v>
      </c>
      <c r="D123" s="162" t="s">
        <v>452</v>
      </c>
      <c r="E123" s="162" t="s">
        <v>453</v>
      </c>
    </row>
    <row r="124" spans="1:5" ht="15" customHeight="1">
      <c r="A124" s="163"/>
      <c r="B124" s="161" t="s">
        <v>109</v>
      </c>
      <c r="C124" s="162" t="s">
        <v>454</v>
      </c>
      <c r="D124" s="162" t="s">
        <v>455</v>
      </c>
      <c r="E124" s="162" t="s">
        <v>456</v>
      </c>
    </row>
    <row r="125" spans="1:5" ht="15" customHeight="1">
      <c r="A125" s="163"/>
      <c r="B125" s="161" t="s">
        <v>113</v>
      </c>
      <c r="C125" s="162" t="s">
        <v>457</v>
      </c>
      <c r="D125" s="162" t="s">
        <v>458</v>
      </c>
      <c r="E125" s="162" t="s">
        <v>459</v>
      </c>
    </row>
    <row r="126" spans="1:5" ht="15" customHeight="1">
      <c r="A126" s="163"/>
      <c r="B126" s="161" t="s">
        <v>117</v>
      </c>
      <c r="C126" s="162" t="s">
        <v>460</v>
      </c>
      <c r="D126" s="162" t="s">
        <v>461</v>
      </c>
      <c r="E126" s="162" t="s">
        <v>462</v>
      </c>
    </row>
    <row r="127" spans="1:5" ht="15" customHeight="1">
      <c r="A127" s="163"/>
      <c r="B127" s="161" t="s">
        <v>121</v>
      </c>
      <c r="C127" s="162" t="s">
        <v>463</v>
      </c>
      <c r="D127" s="162" t="s">
        <v>464</v>
      </c>
      <c r="E127" s="162" t="s">
        <v>465</v>
      </c>
    </row>
    <row r="128" spans="1:5" ht="15" customHeight="1">
      <c r="A128" s="163"/>
      <c r="B128" s="161" t="s">
        <v>125</v>
      </c>
      <c r="C128" s="162" t="s">
        <v>466</v>
      </c>
      <c r="D128" s="162" t="s">
        <v>467</v>
      </c>
      <c r="E128" s="162" t="s">
        <v>468</v>
      </c>
    </row>
    <row r="129" spans="1:5" ht="15" customHeight="1">
      <c r="A129" s="163"/>
      <c r="B129" s="161" t="s">
        <v>129</v>
      </c>
      <c r="C129" s="162" t="s">
        <v>469</v>
      </c>
      <c r="D129" s="162" t="s">
        <v>470</v>
      </c>
      <c r="E129" s="162" t="s">
        <v>471</v>
      </c>
    </row>
    <row r="130" spans="1:5" ht="15" customHeight="1">
      <c r="A130" s="163"/>
      <c r="B130" s="161" t="s">
        <v>133</v>
      </c>
      <c r="C130" s="162" t="s">
        <v>472</v>
      </c>
      <c r="D130" s="162" t="s">
        <v>473</v>
      </c>
      <c r="E130" s="162" t="s">
        <v>474</v>
      </c>
    </row>
    <row r="131" spans="1:5" ht="15" customHeight="1">
      <c r="A131" s="163"/>
      <c r="B131" s="161" t="s">
        <v>137</v>
      </c>
      <c r="C131" s="162" t="s">
        <v>475</v>
      </c>
      <c r="D131" s="162" t="s">
        <v>476</v>
      </c>
      <c r="E131" s="162" t="s">
        <v>477</v>
      </c>
    </row>
    <row r="132" spans="1:5" ht="15" customHeight="1">
      <c r="A132" s="163"/>
      <c r="B132" s="161" t="s">
        <v>141</v>
      </c>
      <c r="C132" s="162" t="s">
        <v>478</v>
      </c>
      <c r="D132" s="162" t="s">
        <v>479</v>
      </c>
      <c r="E132" s="162" t="s">
        <v>480</v>
      </c>
    </row>
    <row r="133" spans="1:5" ht="15" customHeight="1">
      <c r="A133" s="163"/>
      <c r="B133" s="161" t="s">
        <v>145</v>
      </c>
      <c r="C133" s="162" t="s">
        <v>481</v>
      </c>
      <c r="D133" s="162" t="s">
        <v>482</v>
      </c>
      <c r="E133" s="162" t="s">
        <v>483</v>
      </c>
    </row>
    <row r="134" spans="1:5" ht="15" customHeight="1">
      <c r="A134" s="163"/>
      <c r="B134" s="161" t="s">
        <v>149</v>
      </c>
      <c r="C134" s="162" t="s">
        <v>484</v>
      </c>
      <c r="D134" s="162" t="s">
        <v>485</v>
      </c>
      <c r="E134" s="162" t="s">
        <v>486</v>
      </c>
    </row>
    <row r="135" spans="1:5" ht="15" customHeight="1">
      <c r="A135" s="163"/>
      <c r="B135" s="161" t="s">
        <v>153</v>
      </c>
      <c r="C135" s="162" t="s">
        <v>487</v>
      </c>
      <c r="D135" s="162" t="s">
        <v>488</v>
      </c>
      <c r="E135" s="162" t="s">
        <v>489</v>
      </c>
    </row>
    <row r="136" spans="1:5" ht="15" customHeight="1">
      <c r="A136" s="163"/>
      <c r="B136" s="161" t="s">
        <v>157</v>
      </c>
      <c r="C136" s="162" t="s">
        <v>490</v>
      </c>
      <c r="D136" s="162" t="s">
        <v>491</v>
      </c>
      <c r="E136" s="162" t="s">
        <v>492</v>
      </c>
    </row>
    <row r="137" spans="1:5" ht="15" customHeight="1">
      <c r="A137" s="163"/>
      <c r="B137" s="161" t="s">
        <v>161</v>
      </c>
      <c r="C137" s="162" t="s">
        <v>493</v>
      </c>
      <c r="D137" s="162" t="s">
        <v>494</v>
      </c>
      <c r="E137" s="162" t="s">
        <v>495</v>
      </c>
    </row>
    <row r="138" spans="1:5" ht="15" customHeight="1">
      <c r="A138" s="163"/>
      <c r="B138" s="161" t="s">
        <v>165</v>
      </c>
      <c r="C138" s="162" t="s">
        <v>496</v>
      </c>
      <c r="D138" s="162" t="s">
        <v>497</v>
      </c>
      <c r="E138" s="162" t="s">
        <v>498</v>
      </c>
    </row>
    <row r="139" spans="1:5" ht="15" customHeight="1">
      <c r="A139" s="163"/>
      <c r="B139" s="161" t="s">
        <v>169</v>
      </c>
      <c r="C139" s="162" t="s">
        <v>499</v>
      </c>
      <c r="D139" s="162" t="s">
        <v>500</v>
      </c>
      <c r="E139" s="162" t="s">
        <v>501</v>
      </c>
    </row>
    <row r="140" spans="1:5" ht="15" customHeight="1">
      <c r="A140" s="163"/>
      <c r="B140" s="161" t="s">
        <v>173</v>
      </c>
      <c r="C140" s="162" t="s">
        <v>502</v>
      </c>
      <c r="D140" s="162" t="s">
        <v>503</v>
      </c>
      <c r="E140" s="162" t="s">
        <v>504</v>
      </c>
    </row>
    <row r="141" spans="1:5" ht="15" customHeight="1">
      <c r="A141" s="163"/>
      <c r="B141" s="161" t="s">
        <v>177</v>
      </c>
      <c r="C141" s="162" t="s">
        <v>505</v>
      </c>
      <c r="D141" s="162" t="s">
        <v>506</v>
      </c>
      <c r="E141" s="162" t="s">
        <v>507</v>
      </c>
    </row>
    <row r="142" spans="1:5" ht="15" customHeight="1">
      <c r="A142" s="163"/>
      <c r="B142" s="161" t="s">
        <v>181</v>
      </c>
      <c r="C142" s="162" t="s">
        <v>508</v>
      </c>
      <c r="D142" s="162" t="s">
        <v>509</v>
      </c>
      <c r="E142" s="162" t="s">
        <v>510</v>
      </c>
    </row>
    <row r="143" spans="1:5" ht="15" customHeight="1">
      <c r="A143" s="163"/>
      <c r="B143" s="161" t="s">
        <v>185</v>
      </c>
      <c r="C143" s="162" t="s">
        <v>511</v>
      </c>
      <c r="D143" s="162" t="s">
        <v>512</v>
      </c>
      <c r="E143" s="162" t="s">
        <v>513</v>
      </c>
    </row>
    <row r="144" spans="1:5" ht="15" customHeight="1">
      <c r="A144" s="163"/>
      <c r="B144" s="161" t="s">
        <v>189</v>
      </c>
      <c r="C144" s="162" t="s">
        <v>514</v>
      </c>
      <c r="D144" s="162" t="s">
        <v>515</v>
      </c>
      <c r="E144" s="162" t="s">
        <v>516</v>
      </c>
    </row>
    <row r="145" spans="1:5" ht="15" customHeight="1">
      <c r="A145" s="163"/>
      <c r="B145" s="161" t="s">
        <v>193</v>
      </c>
      <c r="C145" s="162" t="s">
        <v>517</v>
      </c>
      <c r="D145" s="162" t="s">
        <v>518</v>
      </c>
      <c r="E145" s="162" t="s">
        <v>519</v>
      </c>
    </row>
    <row r="146" spans="1:5" ht="15" customHeight="1">
      <c r="A146" s="163"/>
      <c r="B146" s="161" t="s">
        <v>197</v>
      </c>
      <c r="C146" s="162" t="s">
        <v>520</v>
      </c>
      <c r="D146" s="162" t="s">
        <v>521</v>
      </c>
      <c r="E146" s="162" t="s">
        <v>522</v>
      </c>
    </row>
    <row r="147" spans="1:5" ht="15" customHeight="1">
      <c r="A147" s="163"/>
      <c r="B147" s="161" t="s">
        <v>201</v>
      </c>
      <c r="C147" s="162" t="s">
        <v>523</v>
      </c>
      <c r="D147" s="162" t="s">
        <v>524</v>
      </c>
      <c r="E147" s="162" t="s">
        <v>525</v>
      </c>
    </row>
    <row r="148" spans="1:5" ht="15" customHeight="1">
      <c r="A148" s="163"/>
      <c r="B148" s="161" t="s">
        <v>205</v>
      </c>
      <c r="C148" s="162" t="s">
        <v>526</v>
      </c>
      <c r="D148" s="162" t="s">
        <v>527</v>
      </c>
      <c r="E148" s="162" t="s">
        <v>528</v>
      </c>
    </row>
    <row r="149" spans="1:5" ht="15" customHeight="1">
      <c r="A149" s="163"/>
      <c r="B149" s="168" t="s">
        <v>209</v>
      </c>
      <c r="C149" s="162" t="s">
        <v>529</v>
      </c>
      <c r="D149" s="162" t="s">
        <v>530</v>
      </c>
      <c r="E149" s="162" t="s">
        <v>531</v>
      </c>
    </row>
    <row r="150" spans="1:5" ht="15" customHeight="1">
      <c r="A150" s="163"/>
      <c r="B150" s="168" t="s">
        <v>213</v>
      </c>
      <c r="C150" s="162" t="s">
        <v>532</v>
      </c>
      <c r="D150" s="162" t="s">
        <v>533</v>
      </c>
      <c r="E150" s="162" t="s">
        <v>534</v>
      </c>
    </row>
    <row r="151" spans="1:5" ht="15" customHeight="1">
      <c r="A151" s="163"/>
      <c r="B151" s="161" t="s">
        <v>217</v>
      </c>
      <c r="C151" s="162" t="s">
        <v>535</v>
      </c>
      <c r="D151" s="162" t="s">
        <v>536</v>
      </c>
      <c r="E151" s="162" t="s">
        <v>537</v>
      </c>
    </row>
    <row r="152" spans="1:5" ht="15" customHeight="1">
      <c r="A152" s="163"/>
      <c r="B152" s="161" t="s">
        <v>221</v>
      </c>
      <c r="C152" s="162" t="s">
        <v>538</v>
      </c>
      <c r="D152" s="162" t="s">
        <v>539</v>
      </c>
      <c r="E152" s="162" t="s">
        <v>540</v>
      </c>
    </row>
    <row r="153" spans="1:5" ht="15" customHeight="1">
      <c r="A153" s="163"/>
      <c r="B153" s="161" t="s">
        <v>225</v>
      </c>
      <c r="C153" s="162" t="s">
        <v>541</v>
      </c>
      <c r="D153" s="162" t="s">
        <v>542</v>
      </c>
      <c r="E153" s="162" t="s">
        <v>543</v>
      </c>
    </row>
    <row r="154" spans="1:5" ht="15" customHeight="1">
      <c r="A154" s="163"/>
      <c r="B154" s="161" t="s">
        <v>229</v>
      </c>
      <c r="C154" s="162" t="s">
        <v>544</v>
      </c>
      <c r="D154" s="162" t="s">
        <v>545</v>
      </c>
      <c r="E154" s="162" t="s">
        <v>546</v>
      </c>
    </row>
    <row r="155" spans="1:5" ht="15" customHeight="1">
      <c r="A155" s="163"/>
      <c r="B155" s="161" t="s">
        <v>233</v>
      </c>
      <c r="C155" s="162" t="s">
        <v>547</v>
      </c>
      <c r="D155" s="162" t="s">
        <v>548</v>
      </c>
      <c r="E155" s="162" t="s">
        <v>549</v>
      </c>
    </row>
    <row r="156" spans="1:5" ht="15" customHeight="1">
      <c r="A156" s="163"/>
      <c r="B156" s="161" t="s">
        <v>237</v>
      </c>
      <c r="C156" s="162" t="s">
        <v>550</v>
      </c>
      <c r="D156" s="162" t="s">
        <v>551</v>
      </c>
      <c r="E156" s="162" t="s">
        <v>552</v>
      </c>
    </row>
    <row r="157" spans="1:5" ht="15" customHeight="1">
      <c r="A157" s="163"/>
      <c r="B157" s="161" t="s">
        <v>241</v>
      </c>
      <c r="C157" s="162" t="s">
        <v>553</v>
      </c>
      <c r="D157" s="162" t="s">
        <v>554</v>
      </c>
      <c r="E157" s="162" t="s">
        <v>555</v>
      </c>
    </row>
    <row r="158" spans="1:5" ht="15" customHeight="1">
      <c r="A158" s="163"/>
      <c r="B158" s="161" t="s">
        <v>245</v>
      </c>
      <c r="C158" s="162" t="s">
        <v>556</v>
      </c>
      <c r="D158" s="162" t="s">
        <v>557</v>
      </c>
      <c r="E158" s="162" t="s">
        <v>558</v>
      </c>
    </row>
    <row r="159" spans="1:5" ht="15" customHeight="1">
      <c r="A159" s="163"/>
      <c r="B159" s="161" t="s">
        <v>249</v>
      </c>
      <c r="C159" s="162" t="s">
        <v>559</v>
      </c>
      <c r="D159" s="162" t="s">
        <v>560</v>
      </c>
      <c r="E159" s="162" t="s">
        <v>561</v>
      </c>
    </row>
    <row r="160" spans="1:5" ht="15" customHeight="1">
      <c r="A160" s="163"/>
      <c r="B160" s="161" t="s">
        <v>253</v>
      </c>
      <c r="C160" s="162" t="s">
        <v>562</v>
      </c>
      <c r="D160" s="162" t="s">
        <v>563</v>
      </c>
      <c r="E160" s="162" t="s">
        <v>564</v>
      </c>
    </row>
    <row r="161" spans="1:5" ht="15" customHeight="1">
      <c r="A161" s="163"/>
      <c r="B161" s="161" t="s">
        <v>257</v>
      </c>
      <c r="C161" s="162" t="s">
        <v>565</v>
      </c>
      <c r="D161" s="162" t="s">
        <v>566</v>
      </c>
      <c r="E161" s="162" t="s">
        <v>567</v>
      </c>
    </row>
    <row r="162" spans="1:5" ht="15" customHeight="1">
      <c r="A162" s="163"/>
      <c r="B162" s="161" t="s">
        <v>261</v>
      </c>
      <c r="C162" s="162" t="s">
        <v>568</v>
      </c>
      <c r="D162" s="162" t="s">
        <v>569</v>
      </c>
      <c r="E162" s="162" t="s">
        <v>570</v>
      </c>
    </row>
    <row r="163" spans="1:5" ht="15" customHeight="1">
      <c r="A163" s="163"/>
      <c r="B163" s="161" t="s">
        <v>265</v>
      </c>
      <c r="C163" s="162" t="s">
        <v>571</v>
      </c>
      <c r="D163" s="162" t="s">
        <v>572</v>
      </c>
      <c r="E163" s="162" t="s">
        <v>573</v>
      </c>
    </row>
    <row r="164" spans="1:5" ht="15" customHeight="1">
      <c r="A164" s="163"/>
      <c r="B164" s="161" t="s">
        <v>269</v>
      </c>
      <c r="C164" s="162" t="s">
        <v>574</v>
      </c>
      <c r="D164" s="162" t="s">
        <v>575</v>
      </c>
      <c r="E164" s="162" t="s">
        <v>576</v>
      </c>
    </row>
    <row r="165" spans="1:5" ht="15" customHeight="1">
      <c r="A165" s="163"/>
      <c r="B165" s="161" t="s">
        <v>273</v>
      </c>
      <c r="C165" s="162" t="s">
        <v>577</v>
      </c>
      <c r="D165" s="162" t="s">
        <v>578</v>
      </c>
      <c r="E165" s="162" t="s">
        <v>579</v>
      </c>
    </row>
    <row r="166" spans="1:5" ht="15" customHeight="1">
      <c r="A166" s="163"/>
      <c r="B166" s="161" t="s">
        <v>277</v>
      </c>
      <c r="C166" s="162" t="s">
        <v>580</v>
      </c>
      <c r="D166" s="162" t="s">
        <v>581</v>
      </c>
      <c r="E166" s="162" t="s">
        <v>582</v>
      </c>
    </row>
    <row r="167" spans="1:5" ht="15" customHeight="1">
      <c r="A167" s="163"/>
      <c r="B167" s="161" t="s">
        <v>281</v>
      </c>
      <c r="C167" s="162" t="s">
        <v>583</v>
      </c>
      <c r="D167" s="162" t="s">
        <v>584</v>
      </c>
      <c r="E167" s="162" t="s">
        <v>585</v>
      </c>
    </row>
    <row r="168" spans="1:5" ht="15" customHeight="1">
      <c r="A168" s="163"/>
      <c r="B168" s="161" t="s">
        <v>285</v>
      </c>
      <c r="C168" s="162" t="s">
        <v>586</v>
      </c>
      <c r="D168" s="162" t="s">
        <v>587</v>
      </c>
      <c r="E168" s="162" t="s">
        <v>588</v>
      </c>
    </row>
    <row r="169" spans="1:5" ht="15" customHeight="1">
      <c r="A169" s="163"/>
      <c r="B169" s="161" t="s">
        <v>289</v>
      </c>
      <c r="C169" s="162" t="s">
        <v>589</v>
      </c>
      <c r="D169" s="162" t="s">
        <v>590</v>
      </c>
      <c r="E169" s="162" t="s">
        <v>591</v>
      </c>
    </row>
    <row r="170" spans="1:5" ht="15" customHeight="1">
      <c r="A170" s="163"/>
      <c r="B170" s="161" t="s">
        <v>293</v>
      </c>
      <c r="C170" s="162" t="s">
        <v>592</v>
      </c>
      <c r="D170" s="162" t="s">
        <v>593</v>
      </c>
      <c r="E170" s="162" t="s">
        <v>594</v>
      </c>
    </row>
    <row r="171" spans="1:5" ht="15" customHeight="1">
      <c r="A171" s="163"/>
      <c r="B171" s="161" t="s">
        <v>297</v>
      </c>
      <c r="C171" s="162" t="s">
        <v>595</v>
      </c>
      <c r="D171" s="162" t="s">
        <v>596</v>
      </c>
      <c r="E171" s="162" t="s">
        <v>597</v>
      </c>
    </row>
    <row r="172" spans="1:5" ht="15" customHeight="1">
      <c r="A172" s="163"/>
      <c r="B172" s="161" t="s">
        <v>301</v>
      </c>
      <c r="C172" s="162" t="s">
        <v>598</v>
      </c>
      <c r="D172" s="162" t="s">
        <v>599</v>
      </c>
      <c r="E172" s="162" t="s">
        <v>600</v>
      </c>
    </row>
    <row r="173" spans="1:5" ht="15" customHeight="1">
      <c r="A173" s="163"/>
      <c r="B173" s="161" t="s">
        <v>305</v>
      </c>
      <c r="C173" s="162" t="s">
        <v>601</v>
      </c>
      <c r="D173" s="162" t="s">
        <v>602</v>
      </c>
      <c r="E173" s="162" t="s">
        <v>603</v>
      </c>
    </row>
    <row r="174" spans="1:5" ht="15" customHeight="1">
      <c r="A174" s="163"/>
      <c r="B174" s="161" t="s">
        <v>309</v>
      </c>
      <c r="C174" s="162" t="s">
        <v>604</v>
      </c>
      <c r="D174" s="162" t="s">
        <v>605</v>
      </c>
      <c r="E174" s="162" t="s">
        <v>606</v>
      </c>
    </row>
    <row r="175" spans="1:5" ht="15" customHeight="1">
      <c r="A175" s="163"/>
      <c r="B175" s="161" t="s">
        <v>313</v>
      </c>
      <c r="C175" s="162" t="s">
        <v>607</v>
      </c>
      <c r="D175" s="162" t="s">
        <v>608</v>
      </c>
      <c r="E175" s="162" t="s">
        <v>609</v>
      </c>
    </row>
    <row r="176" spans="1:5" ht="15" customHeight="1">
      <c r="A176" s="163"/>
      <c r="B176" s="161" t="s">
        <v>317</v>
      </c>
      <c r="C176" s="162" t="s">
        <v>610</v>
      </c>
      <c r="D176" s="162" t="s">
        <v>611</v>
      </c>
      <c r="E176" s="162" t="s">
        <v>612</v>
      </c>
    </row>
    <row r="177" spans="1:5" ht="15" customHeight="1">
      <c r="A177" s="163"/>
      <c r="B177" s="161" t="s">
        <v>321</v>
      </c>
      <c r="C177" s="162" t="s">
        <v>613</v>
      </c>
      <c r="D177" s="162" t="s">
        <v>614</v>
      </c>
      <c r="E177" s="162" t="s">
        <v>615</v>
      </c>
    </row>
    <row r="178" spans="1:5" ht="15" customHeight="1">
      <c r="A178" s="163"/>
      <c r="B178" s="161" t="s">
        <v>325</v>
      </c>
      <c r="C178" s="162" t="s">
        <v>616</v>
      </c>
      <c r="D178" s="162" t="s">
        <v>617</v>
      </c>
      <c r="E178" s="162" t="s">
        <v>618</v>
      </c>
    </row>
    <row r="179" spans="1:5" ht="15" customHeight="1">
      <c r="A179" s="163"/>
      <c r="B179" s="161" t="s">
        <v>329</v>
      </c>
      <c r="C179" s="162" t="s">
        <v>619</v>
      </c>
      <c r="D179" s="162" t="s">
        <v>620</v>
      </c>
      <c r="E179" s="162" t="s">
        <v>621</v>
      </c>
    </row>
    <row r="180" spans="1:5" ht="15" customHeight="1">
      <c r="A180" s="163"/>
      <c r="B180" s="161" t="s">
        <v>333</v>
      </c>
      <c r="C180" s="162" t="s">
        <v>622</v>
      </c>
      <c r="D180" s="162" t="s">
        <v>623</v>
      </c>
      <c r="E180" s="162" t="s">
        <v>624</v>
      </c>
    </row>
    <row r="181" spans="1:5" ht="15" customHeight="1">
      <c r="A181" s="163"/>
      <c r="B181" s="161" t="s">
        <v>337</v>
      </c>
      <c r="C181" s="162" t="s">
        <v>625</v>
      </c>
      <c r="D181" s="162" t="s">
        <v>626</v>
      </c>
      <c r="E181" s="162" t="s">
        <v>627</v>
      </c>
    </row>
    <row r="182" spans="1:5" ht="15" customHeight="1">
      <c r="A182" s="163"/>
      <c r="B182" s="161" t="s">
        <v>341</v>
      </c>
      <c r="C182" s="162" t="s">
        <v>628</v>
      </c>
      <c r="D182" s="162" t="s">
        <v>629</v>
      </c>
      <c r="E182" s="162" t="s">
        <v>630</v>
      </c>
    </row>
    <row r="183" spans="1:5" ht="15" customHeight="1">
      <c r="A183" s="163"/>
      <c r="B183" s="161" t="s">
        <v>345</v>
      </c>
      <c r="C183" s="161" t="s">
        <v>346</v>
      </c>
      <c r="D183" s="161" t="s">
        <v>346</v>
      </c>
      <c r="E183" s="161" t="s">
        <v>346</v>
      </c>
    </row>
    <row r="184" spans="1:5" ht="15" customHeight="1">
      <c r="A184" s="163"/>
      <c r="B184" s="161" t="s">
        <v>347</v>
      </c>
      <c r="C184" s="161" t="s">
        <v>346</v>
      </c>
      <c r="D184" s="161" t="s">
        <v>346</v>
      </c>
      <c r="E184" s="161" t="s">
        <v>346</v>
      </c>
    </row>
    <row r="185" spans="1:5" ht="15" customHeight="1">
      <c r="A185" s="163"/>
      <c r="B185" s="161" t="s">
        <v>348</v>
      </c>
      <c r="C185" s="161" t="s">
        <v>349</v>
      </c>
      <c r="D185" s="161" t="s">
        <v>350</v>
      </c>
      <c r="E185" s="161" t="s">
        <v>351</v>
      </c>
    </row>
    <row r="186" spans="1:5" ht="15" customHeight="1">
      <c r="A186" s="163"/>
      <c r="B186" s="161" t="s">
        <v>352</v>
      </c>
      <c r="C186" s="161" t="s">
        <v>353</v>
      </c>
      <c r="D186" s="161" t="s">
        <v>354</v>
      </c>
      <c r="E186" s="161" t="s">
        <v>355</v>
      </c>
    </row>
    <row r="187" spans="1:5" ht="15" customHeight="1">
      <c r="A187" s="163"/>
      <c r="B187" s="161" t="s">
        <v>356</v>
      </c>
      <c r="C187" s="161" t="s">
        <v>357</v>
      </c>
      <c r="D187" s="161" t="s">
        <v>358</v>
      </c>
      <c r="E187" s="161" t="s">
        <v>359</v>
      </c>
    </row>
    <row r="188" spans="1:5" ht="15" customHeight="1">
      <c r="A188" s="163"/>
      <c r="B188" s="161" t="s">
        <v>360</v>
      </c>
      <c r="C188" s="161" t="s">
        <v>361</v>
      </c>
      <c r="D188" s="161" t="s">
        <v>362</v>
      </c>
      <c r="E188" s="161" t="s">
        <v>363</v>
      </c>
    </row>
    <row r="189" spans="1:5" ht="15" customHeight="1">
      <c r="A189" s="163"/>
      <c r="B189" s="161" t="s">
        <v>364</v>
      </c>
      <c r="C189" s="161" t="s">
        <v>365</v>
      </c>
      <c r="D189" s="161" t="s">
        <v>366</v>
      </c>
      <c r="E189" s="161" t="s">
        <v>367</v>
      </c>
    </row>
    <row r="190" spans="1:5" ht="15" customHeight="1">
      <c r="A190" s="163"/>
      <c r="B190" s="161" t="s">
        <v>368</v>
      </c>
      <c r="C190" s="161" t="s">
        <v>369</v>
      </c>
      <c r="D190" s="161" t="s">
        <v>370</v>
      </c>
      <c r="E190" s="161" t="s">
        <v>371</v>
      </c>
    </row>
    <row r="191" spans="1:5" ht="15" customHeight="1">
      <c r="A191" s="163"/>
      <c r="B191" s="161" t="s">
        <v>372</v>
      </c>
      <c r="C191" s="161" t="s">
        <v>373</v>
      </c>
      <c r="D191" s="161" t="s">
        <v>373</v>
      </c>
      <c r="E191" s="161" t="s">
        <v>373</v>
      </c>
    </row>
    <row r="192" spans="1:5" ht="15" customHeight="1">
      <c r="A192" s="163"/>
      <c r="B192" s="161" t="s">
        <v>374</v>
      </c>
      <c r="C192" s="161" t="s">
        <v>373</v>
      </c>
      <c r="D192" s="161" t="s">
        <v>373</v>
      </c>
      <c r="E192" s="161" t="s">
        <v>373</v>
      </c>
    </row>
    <row r="193" spans="1:5" ht="15" customHeight="1">
      <c r="A193" s="163"/>
      <c r="B193" s="161" t="s">
        <v>375</v>
      </c>
      <c r="C193" s="161" t="s">
        <v>376</v>
      </c>
      <c r="D193" s="166" t="s">
        <v>376</v>
      </c>
      <c r="E193" s="166" t="s">
        <v>376</v>
      </c>
    </row>
    <row r="194" spans="1:5" ht="15" customHeight="1">
      <c r="A194" s="167"/>
      <c r="B194" s="161" t="s">
        <v>377</v>
      </c>
      <c r="C194" s="161" t="s">
        <v>376</v>
      </c>
      <c r="D194" s="166" t="s">
        <v>376</v>
      </c>
      <c r="E194" s="166" t="s">
        <v>376</v>
      </c>
    </row>
  </sheetData>
  <mergeCells count="3">
    <mergeCell ref="A1:B1"/>
    <mergeCell ref="A3:A98"/>
    <mergeCell ref="A99:A194"/>
  </mergeCells>
  <dataValidations count="3">
    <dataValidation type="list" allowBlank="1" showInputMessage="1" showErrorMessage="1" sqref="G15">
      <formula1>$G$9:$G$14</formula1>
    </dataValidation>
    <dataValidation type="list" allowBlank="1" showInputMessage="1" showErrorMessage="1" sqref="G3">
      <formula1>$G$1:$G$2</formula1>
    </dataValidation>
    <dataValidation type="list" allowBlank="1" showInputMessage="1" showErrorMessage="1" sqref="G7">
      <formula1>$G$5:$G$6</formula1>
    </dataValidation>
  </dataValidations>
  <printOptions/>
  <pageMargins left="0.75" right="0.75" top="1" bottom="1" header="0.5" footer="0.5"/>
  <pageSetup horizontalDpi="600" verticalDpi="600" orientation="landscape"/>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C194"/>
  <sheetViews>
    <sheetView workbookViewId="0" topLeftCell="A1">
      <pane ySplit="2" topLeftCell="A3" activePane="bottomLeft" state="frozen"/>
      <selection pane="bottomLeft" activeCell="P12" sqref="P12"/>
    </sheetView>
  </sheetViews>
  <sheetFormatPr defaultColWidth="9.00390625" defaultRowHeight="12.75"/>
  <cols>
    <col min="1" max="1" width="7.421875" style="0" customWidth="1"/>
    <col min="2" max="2" width="16.421875" style="0" customWidth="1"/>
    <col min="3" max="3" width="5.140625" style="139" customWidth="1"/>
    <col min="4" max="15" width="6.7109375" style="0" customWidth="1"/>
    <col min="16" max="16" width="8.7109375" style="110" customWidth="1"/>
    <col min="17" max="17" width="15.7109375" style="0" customWidth="1"/>
    <col min="18" max="27" width="5.7109375" style="0" customWidth="1"/>
    <col min="28" max="29" width="6.7109375" style="0" customWidth="1"/>
  </cols>
  <sheetData>
    <row r="1" spans="1:29" ht="16.5">
      <c r="A1" s="61" t="s">
        <v>3</v>
      </c>
      <c r="B1" s="61" t="s">
        <v>631</v>
      </c>
      <c r="C1" s="61" t="s">
        <v>632</v>
      </c>
      <c r="D1" s="29" t="str">
        <f>Results!D2</f>
        <v>Test Sample</v>
      </c>
      <c r="E1" s="29"/>
      <c r="F1" s="29"/>
      <c r="G1" s="29"/>
      <c r="H1" s="29"/>
      <c r="I1" s="29"/>
      <c r="J1" s="29"/>
      <c r="K1" s="29"/>
      <c r="L1" s="29"/>
      <c r="M1" s="29"/>
      <c r="N1" s="23"/>
      <c r="O1" s="23"/>
      <c r="P1" s="152"/>
      <c r="Q1" s="60" t="s">
        <v>633</v>
      </c>
      <c r="R1" s="95" t="s">
        <v>634</v>
      </c>
      <c r="S1" s="96"/>
      <c r="T1" s="96"/>
      <c r="U1" s="96"/>
      <c r="V1" s="96"/>
      <c r="W1" s="96"/>
      <c r="X1" s="96"/>
      <c r="Y1" s="96"/>
      <c r="Z1" s="96"/>
      <c r="AA1" s="118"/>
      <c r="AB1" s="60" t="s">
        <v>635</v>
      </c>
      <c r="AC1" s="60" t="s">
        <v>636</v>
      </c>
    </row>
    <row r="2" spans="1:29" ht="12.75">
      <c r="A2" s="61"/>
      <c r="B2" s="61"/>
      <c r="C2" s="61"/>
      <c r="D2" s="33" t="s">
        <v>637</v>
      </c>
      <c r="E2" s="33" t="s">
        <v>638</v>
      </c>
      <c r="F2" s="33" t="s">
        <v>639</v>
      </c>
      <c r="G2" s="33" t="s">
        <v>640</v>
      </c>
      <c r="H2" s="33" t="s">
        <v>641</v>
      </c>
      <c r="I2" s="33" t="s">
        <v>642</v>
      </c>
      <c r="J2" s="33" t="s">
        <v>643</v>
      </c>
      <c r="K2" s="33" t="s">
        <v>644</v>
      </c>
      <c r="L2" s="33" t="s">
        <v>645</v>
      </c>
      <c r="M2" s="33" t="s">
        <v>646</v>
      </c>
      <c r="N2" s="29" t="s">
        <v>635</v>
      </c>
      <c r="O2" s="29" t="s">
        <v>647</v>
      </c>
      <c r="P2" s="153"/>
      <c r="Q2" s="71"/>
      <c r="R2" s="33" t="s">
        <v>637</v>
      </c>
      <c r="S2" s="33" t="s">
        <v>638</v>
      </c>
      <c r="T2" s="33" t="s">
        <v>639</v>
      </c>
      <c r="U2" s="33" t="s">
        <v>640</v>
      </c>
      <c r="V2" s="33" t="s">
        <v>641</v>
      </c>
      <c r="W2" s="33" t="s">
        <v>642</v>
      </c>
      <c r="X2" s="33" t="s">
        <v>643</v>
      </c>
      <c r="Y2" s="33" t="s">
        <v>644</v>
      </c>
      <c r="Z2" s="33" t="s">
        <v>645</v>
      </c>
      <c r="AA2" s="33" t="s">
        <v>646</v>
      </c>
      <c r="AB2" s="71"/>
      <c r="AC2" s="71"/>
    </row>
    <row r="3" spans="1:29" ht="12.75" customHeight="1">
      <c r="A3" s="90" t="str">
        <f>'Gene Table'!A3</f>
        <v>Plate 1</v>
      </c>
      <c r="B3" s="37" t="str">
        <f>'Gene Table'!D3</f>
        <v>MIMAT0000416</v>
      </c>
      <c r="C3" s="140" t="s">
        <v>9</v>
      </c>
      <c r="D3" s="141"/>
      <c r="E3" s="141"/>
      <c r="F3" s="141"/>
      <c r="G3" s="141"/>
      <c r="H3" s="141"/>
      <c r="I3" s="141"/>
      <c r="J3" s="141"/>
      <c r="K3" s="141"/>
      <c r="L3" s="141"/>
      <c r="M3" s="141"/>
      <c r="N3" s="145"/>
      <c r="O3" s="145"/>
      <c r="Q3" s="146" t="s">
        <v>648</v>
      </c>
      <c r="R3" s="37" t="str">
        <f aca="true" t="shared" si="0" ref="R3:AA3">IF(COUNTIF(D$3:D$194,"&lt;35")=0,"",COUNTIF(D$3:D$194,"&lt;25"))</f>
        <v/>
      </c>
      <c r="S3" s="37" t="str">
        <f t="shared" si="0"/>
        <v/>
      </c>
      <c r="T3" s="37" t="str">
        <f t="shared" si="0"/>
        <v/>
      </c>
      <c r="U3" s="37" t="str">
        <f t="shared" si="0"/>
        <v/>
      </c>
      <c r="V3" s="37" t="str">
        <f t="shared" si="0"/>
        <v/>
      </c>
      <c r="W3" s="37" t="str">
        <f t="shared" si="0"/>
        <v/>
      </c>
      <c r="X3" s="37" t="str">
        <f t="shared" si="0"/>
        <v/>
      </c>
      <c r="Y3" s="37" t="str">
        <f t="shared" si="0"/>
        <v/>
      </c>
      <c r="Z3" s="37" t="str">
        <f t="shared" si="0"/>
        <v/>
      </c>
      <c r="AA3" s="37" t="str">
        <f t="shared" si="0"/>
        <v/>
      </c>
      <c r="AB3" s="148" t="e">
        <f>AVERAGE(R3:AA3)</f>
        <v>#DIV/0!</v>
      </c>
      <c r="AC3" s="149" t="e">
        <f>STDEV(R3:AA3)</f>
        <v>#DIV/0!</v>
      </c>
    </row>
    <row r="4" spans="1:29" ht="12.75">
      <c r="A4" s="90"/>
      <c r="B4" s="37" t="str">
        <f>'Gene Table'!D4</f>
        <v>MIMAT0000099</v>
      </c>
      <c r="C4" s="140" t="s">
        <v>13</v>
      </c>
      <c r="D4" s="141"/>
      <c r="E4" s="141"/>
      <c r="F4" s="141"/>
      <c r="G4" s="141"/>
      <c r="H4" s="141"/>
      <c r="I4" s="141"/>
      <c r="J4" s="141"/>
      <c r="K4" s="141"/>
      <c r="L4" s="141"/>
      <c r="M4" s="141"/>
      <c r="N4" s="145"/>
      <c r="O4" s="145"/>
      <c r="P4" s="154"/>
      <c r="Q4" s="146" t="s">
        <v>649</v>
      </c>
      <c r="R4" s="37" t="str">
        <f aca="true" t="shared" si="1" ref="R4:AA4">IF(COUNTIF(D$3:D$194,"&lt;35")=0,"",COUNTIF(D$3:D$194,"&lt;30")-R3)</f>
        <v/>
      </c>
      <c r="S4" s="37" t="str">
        <f t="shared" si="1"/>
        <v/>
      </c>
      <c r="T4" s="37" t="str">
        <f t="shared" si="1"/>
        <v/>
      </c>
      <c r="U4" s="37" t="str">
        <f t="shared" si="1"/>
        <v/>
      </c>
      <c r="V4" s="37" t="str">
        <f t="shared" si="1"/>
        <v/>
      </c>
      <c r="W4" s="37" t="str">
        <f t="shared" si="1"/>
        <v/>
      </c>
      <c r="X4" s="37" t="str">
        <f t="shared" si="1"/>
        <v/>
      </c>
      <c r="Y4" s="37" t="str">
        <f t="shared" si="1"/>
        <v/>
      </c>
      <c r="Z4" s="37" t="str">
        <f t="shared" si="1"/>
        <v/>
      </c>
      <c r="AA4" s="37" t="str">
        <f t="shared" si="1"/>
        <v/>
      </c>
      <c r="AB4" s="148" t="e">
        <f>AVERAGE(R4:AA4)</f>
        <v>#DIV/0!</v>
      </c>
      <c r="AC4" s="149" t="e">
        <f>STDEV(R4:AA4)</f>
        <v>#DIV/0!</v>
      </c>
    </row>
    <row r="5" spans="1:29" ht="12.75">
      <c r="A5" s="90"/>
      <c r="B5" s="37" t="str">
        <f>'Gene Table'!D5</f>
        <v>MIMAT0000102</v>
      </c>
      <c r="C5" s="140" t="s">
        <v>17</v>
      </c>
      <c r="D5" s="141"/>
      <c r="E5" s="141"/>
      <c r="F5" s="141"/>
      <c r="G5" s="141"/>
      <c r="H5" s="141"/>
      <c r="I5" s="141"/>
      <c r="J5" s="141"/>
      <c r="K5" s="141"/>
      <c r="L5" s="141"/>
      <c r="M5" s="141"/>
      <c r="N5" s="145"/>
      <c r="O5" s="145"/>
      <c r="Q5" s="146" t="s">
        <v>650</v>
      </c>
      <c r="R5" s="37" t="str">
        <f aca="true" t="shared" si="2" ref="R5:AA5">IF(COUNTIF(D$3:D$194,"&lt;35")=0,"",COUNTIF(D$3:D$194,"&lt;35")-SUM(R3:R4))</f>
        <v/>
      </c>
      <c r="S5" s="37" t="str">
        <f t="shared" si="2"/>
        <v/>
      </c>
      <c r="T5" s="37" t="str">
        <f t="shared" si="2"/>
        <v/>
      </c>
      <c r="U5" s="37" t="str">
        <f t="shared" si="2"/>
        <v/>
      </c>
      <c r="V5" s="37" t="str">
        <f t="shared" si="2"/>
        <v/>
      </c>
      <c r="W5" s="37" t="str">
        <f t="shared" si="2"/>
        <v/>
      </c>
      <c r="X5" s="37" t="str">
        <f t="shared" si="2"/>
        <v/>
      </c>
      <c r="Y5" s="37" t="str">
        <f t="shared" si="2"/>
        <v/>
      </c>
      <c r="Z5" s="37" t="str">
        <f t="shared" si="2"/>
        <v/>
      </c>
      <c r="AA5" s="37" t="str">
        <f t="shared" si="2"/>
        <v/>
      </c>
      <c r="AB5" s="148" t="e">
        <f>AVERAGE(R5:AA5)</f>
        <v>#DIV/0!</v>
      </c>
      <c r="AC5" s="149" t="e">
        <f>STDEV(R5:AA5)</f>
        <v>#DIV/0!</v>
      </c>
    </row>
    <row r="6" spans="1:29" ht="12.75">
      <c r="A6" s="90"/>
      <c r="B6" s="37" t="str">
        <f>'Gene Table'!D6</f>
        <v>MIMAT0000421</v>
      </c>
      <c r="C6" s="140" t="s">
        <v>21</v>
      </c>
      <c r="D6" s="141"/>
      <c r="E6" s="141"/>
      <c r="F6" s="141"/>
      <c r="G6" s="141"/>
      <c r="H6" s="141"/>
      <c r="I6" s="141"/>
      <c r="J6" s="141"/>
      <c r="K6" s="141"/>
      <c r="L6" s="141"/>
      <c r="M6" s="141"/>
      <c r="N6" s="145"/>
      <c r="O6" s="145"/>
      <c r="P6" s="154"/>
      <c r="Q6" s="146" t="s">
        <v>651</v>
      </c>
      <c r="R6" s="37" t="str">
        <f aca="true" t="shared" si="3" ref="R6:AA6">IF(COUNTIF(D$3:D$194,"&lt;40")=0,"",COUNTIF(D$3:D$194,"N/A")+COUNTBLANK(D$3:D$194)+COUNTIF(D$3:D$194,"&gt;=35")+COUNTIF(D$3:D$194,"=0")+COUNTIF(D$3:D$194,"Undetermined"))</f>
        <v/>
      </c>
      <c r="S6" s="37" t="str">
        <f t="shared" si="3"/>
        <v/>
      </c>
      <c r="T6" s="37" t="str">
        <f t="shared" si="3"/>
        <v/>
      </c>
      <c r="U6" s="37" t="str">
        <f t="shared" si="3"/>
        <v/>
      </c>
      <c r="V6" s="37" t="str">
        <f t="shared" si="3"/>
        <v/>
      </c>
      <c r="W6" s="37" t="str">
        <f t="shared" si="3"/>
        <v/>
      </c>
      <c r="X6" s="37" t="str">
        <f t="shared" si="3"/>
        <v/>
      </c>
      <c r="Y6" s="37" t="str">
        <f t="shared" si="3"/>
        <v/>
      </c>
      <c r="Z6" s="37" t="str">
        <f t="shared" si="3"/>
        <v/>
      </c>
      <c r="AA6" s="37" t="str">
        <f t="shared" si="3"/>
        <v/>
      </c>
      <c r="AB6" s="148" t="e">
        <f>AVERAGE(R6:AA6)</f>
        <v>#DIV/0!</v>
      </c>
      <c r="AC6" s="149" t="e">
        <f>STDEV(R6:AA6)</f>
        <v>#DIV/0!</v>
      </c>
    </row>
    <row r="7" spans="1:29" ht="16.5">
      <c r="A7" s="90"/>
      <c r="B7" s="37" t="str">
        <f>'Gene Table'!D7</f>
        <v>MIMAT0000069</v>
      </c>
      <c r="C7" s="140" t="s">
        <v>25</v>
      </c>
      <c r="D7" s="141"/>
      <c r="E7" s="141"/>
      <c r="F7" s="141"/>
      <c r="G7" s="141"/>
      <c r="H7" s="141"/>
      <c r="I7" s="141"/>
      <c r="J7" s="141"/>
      <c r="K7" s="141"/>
      <c r="L7" s="141"/>
      <c r="M7" s="141"/>
      <c r="N7" s="145"/>
      <c r="O7" s="145"/>
      <c r="Q7" s="95" t="s">
        <v>652</v>
      </c>
      <c r="R7" s="96"/>
      <c r="S7" s="96"/>
      <c r="T7" s="96"/>
      <c r="U7" s="96"/>
      <c r="V7" s="96"/>
      <c r="W7" s="96"/>
      <c r="X7" s="96"/>
      <c r="Y7" s="96"/>
      <c r="Z7" s="96"/>
      <c r="AA7" s="96"/>
      <c r="AB7" s="96"/>
      <c r="AC7" s="118"/>
    </row>
    <row r="8" spans="1:29" ht="12.75">
      <c r="A8" s="90"/>
      <c r="B8" s="37" t="str">
        <f>'Gene Table'!D8</f>
        <v>MIMAT0000422</v>
      </c>
      <c r="C8" s="140" t="s">
        <v>29</v>
      </c>
      <c r="D8" s="141"/>
      <c r="E8" s="141"/>
      <c r="F8" s="141"/>
      <c r="G8" s="141"/>
      <c r="H8" s="141"/>
      <c r="I8" s="141"/>
      <c r="J8" s="141"/>
      <c r="K8" s="141"/>
      <c r="L8" s="141"/>
      <c r="M8" s="141"/>
      <c r="N8" s="145"/>
      <c r="O8" s="145"/>
      <c r="P8" s="154"/>
      <c r="Q8" s="146" t="s">
        <v>648</v>
      </c>
      <c r="R8" s="147" t="str">
        <f aca="true" t="shared" si="4" ref="R8:AA8">IF(R3="","",R3/SUM(R$3:R$6))</f>
        <v/>
      </c>
      <c r="S8" s="147" t="str">
        <f t="shared" si="4"/>
        <v/>
      </c>
      <c r="T8" s="147" t="str">
        <f t="shared" si="4"/>
        <v/>
      </c>
      <c r="U8" s="147" t="str">
        <f t="shared" si="4"/>
        <v/>
      </c>
      <c r="V8" s="147" t="str">
        <f t="shared" si="4"/>
        <v/>
      </c>
      <c r="W8" s="147" t="str">
        <f t="shared" si="4"/>
        <v/>
      </c>
      <c r="X8" s="147" t="str">
        <f t="shared" si="4"/>
        <v/>
      </c>
      <c r="Y8" s="147" t="str">
        <f t="shared" si="4"/>
        <v/>
      </c>
      <c r="Z8" s="147" t="str">
        <f t="shared" si="4"/>
        <v/>
      </c>
      <c r="AA8" s="150" t="str">
        <f t="shared" si="4"/>
        <v/>
      </c>
      <c r="AB8" s="151" t="e">
        <f>AVERAGE(R8:AA8)</f>
        <v>#DIV/0!</v>
      </c>
      <c r="AC8" s="151" t="e">
        <f>STDEV(R8:AA8)</f>
        <v>#DIV/0!</v>
      </c>
    </row>
    <row r="9" spans="1:29" ht="12.75">
      <c r="A9" s="90"/>
      <c r="B9" s="37" t="str">
        <f>'Gene Table'!D9</f>
        <v>MIMAT0000443</v>
      </c>
      <c r="C9" s="140" t="s">
        <v>33</v>
      </c>
      <c r="D9" s="141"/>
      <c r="E9" s="141"/>
      <c r="F9" s="141"/>
      <c r="G9" s="141"/>
      <c r="H9" s="141"/>
      <c r="I9" s="141"/>
      <c r="J9" s="141"/>
      <c r="K9" s="141"/>
      <c r="L9" s="141"/>
      <c r="M9" s="141"/>
      <c r="N9" s="145"/>
      <c r="O9" s="145"/>
      <c r="Q9" s="146" t="s">
        <v>649</v>
      </c>
      <c r="R9" s="147" t="str">
        <f aca="true" t="shared" si="5" ref="R9:AA9">IF(R4="","",R4/SUM(R$3:R$6))</f>
        <v/>
      </c>
      <c r="S9" s="147" t="str">
        <f t="shared" si="5"/>
        <v/>
      </c>
      <c r="T9" s="147" t="str">
        <f t="shared" si="5"/>
        <v/>
      </c>
      <c r="U9" s="147" t="str">
        <f t="shared" si="5"/>
        <v/>
      </c>
      <c r="V9" s="147" t="str">
        <f t="shared" si="5"/>
        <v/>
      </c>
      <c r="W9" s="147" t="str">
        <f t="shared" si="5"/>
        <v/>
      </c>
      <c r="X9" s="147" t="str">
        <f t="shared" si="5"/>
        <v/>
      </c>
      <c r="Y9" s="147" t="str">
        <f t="shared" si="5"/>
        <v/>
      </c>
      <c r="Z9" s="147" t="str">
        <f t="shared" si="5"/>
        <v/>
      </c>
      <c r="AA9" s="150" t="str">
        <f t="shared" si="5"/>
        <v/>
      </c>
      <c r="AB9" s="151" t="e">
        <f>AVERAGE(R9:AA9)</f>
        <v>#DIV/0!</v>
      </c>
      <c r="AC9" s="151" t="e">
        <f>STDEV(R9:AA9)</f>
        <v>#DIV/0!</v>
      </c>
    </row>
    <row r="10" spans="1:29" ht="12.75">
      <c r="A10" s="90"/>
      <c r="B10" s="37" t="str">
        <f>'Gene Table'!D10</f>
        <v>MIMAT0000423</v>
      </c>
      <c r="C10" s="140" t="s">
        <v>37</v>
      </c>
      <c r="D10" s="141"/>
      <c r="E10" s="141"/>
      <c r="F10" s="141"/>
      <c r="G10" s="141"/>
      <c r="H10" s="141"/>
      <c r="I10" s="141"/>
      <c r="J10" s="141"/>
      <c r="K10" s="141"/>
      <c r="L10" s="141"/>
      <c r="M10" s="141"/>
      <c r="N10" s="145"/>
      <c r="O10" s="145"/>
      <c r="P10" s="154"/>
      <c r="Q10" s="146" t="s">
        <v>650</v>
      </c>
      <c r="R10" s="147" t="str">
        <f aca="true" t="shared" si="6" ref="R10:AA10">IF(R5="","",R5/SUM(R$3:R$6))</f>
        <v/>
      </c>
      <c r="S10" s="147" t="str">
        <f t="shared" si="6"/>
        <v/>
      </c>
      <c r="T10" s="147" t="str">
        <f t="shared" si="6"/>
        <v/>
      </c>
      <c r="U10" s="147" t="str">
        <f t="shared" si="6"/>
        <v/>
      </c>
      <c r="V10" s="147" t="str">
        <f t="shared" si="6"/>
        <v/>
      </c>
      <c r="W10" s="147" t="str">
        <f t="shared" si="6"/>
        <v/>
      </c>
      <c r="X10" s="147" t="str">
        <f t="shared" si="6"/>
        <v/>
      </c>
      <c r="Y10" s="147" t="str">
        <f t="shared" si="6"/>
        <v/>
      </c>
      <c r="Z10" s="147" t="str">
        <f t="shared" si="6"/>
        <v/>
      </c>
      <c r="AA10" s="150" t="str">
        <f t="shared" si="6"/>
        <v/>
      </c>
      <c r="AB10" s="151" t="e">
        <f>AVERAGE(R10:AA10)</f>
        <v>#DIV/0!</v>
      </c>
      <c r="AC10" s="151" t="e">
        <f>STDEV(R10:AA10)</f>
        <v>#DIV/0!</v>
      </c>
    </row>
    <row r="11" spans="1:29" ht="12.75">
      <c r="A11" s="90"/>
      <c r="B11" s="37" t="str">
        <f>'Gene Table'!D11</f>
        <v>MIMAT0000437</v>
      </c>
      <c r="C11" s="140" t="s">
        <v>41</v>
      </c>
      <c r="D11" s="141"/>
      <c r="E11" s="141"/>
      <c r="F11" s="141"/>
      <c r="G11" s="141"/>
      <c r="H11" s="141"/>
      <c r="I11" s="141"/>
      <c r="J11" s="141"/>
      <c r="K11" s="141"/>
      <c r="L11" s="141"/>
      <c r="M11" s="141"/>
      <c r="N11" s="145"/>
      <c r="O11" s="145"/>
      <c r="Q11" s="146" t="s">
        <v>651</v>
      </c>
      <c r="R11" s="147" t="str">
        <f aca="true" t="shared" si="7" ref="R11:AA11">IF(R6="","",R6/SUM(R$3:R$6))</f>
        <v/>
      </c>
      <c r="S11" s="147" t="str">
        <f t="shared" si="7"/>
        <v/>
      </c>
      <c r="T11" s="147" t="str">
        <f t="shared" si="7"/>
        <v/>
      </c>
      <c r="U11" s="147" t="str">
        <f t="shared" si="7"/>
        <v/>
      </c>
      <c r="V11" s="147" t="str">
        <f t="shared" si="7"/>
        <v/>
      </c>
      <c r="W11" s="147" t="str">
        <f t="shared" si="7"/>
        <v/>
      </c>
      <c r="X11" s="147" t="str">
        <f t="shared" si="7"/>
        <v/>
      </c>
      <c r="Y11" s="147" t="str">
        <f t="shared" si="7"/>
        <v/>
      </c>
      <c r="Z11" s="147" t="str">
        <f t="shared" si="7"/>
        <v/>
      </c>
      <c r="AA11" s="150" t="str">
        <f t="shared" si="7"/>
        <v/>
      </c>
      <c r="AB11" s="151" t="e">
        <f>AVERAGE(R11:AA11)</f>
        <v>#DIV/0!</v>
      </c>
      <c r="AC11" s="151" t="e">
        <f>STDEV(R11:AA11)</f>
        <v>#DIV/0!</v>
      </c>
    </row>
    <row r="12" spans="1:16" ht="12.75">
      <c r="A12" s="90"/>
      <c r="B12" s="37" t="str">
        <f>'Gene Table'!D12</f>
        <v>MIMAT0000450</v>
      </c>
      <c r="C12" s="140" t="s">
        <v>45</v>
      </c>
      <c r="D12" s="141"/>
      <c r="E12" s="141"/>
      <c r="F12" s="141"/>
      <c r="G12" s="141"/>
      <c r="H12" s="141"/>
      <c r="I12" s="141"/>
      <c r="J12" s="141"/>
      <c r="K12" s="141"/>
      <c r="L12" s="141"/>
      <c r="M12" s="141"/>
      <c r="N12" s="145"/>
      <c r="O12" s="145"/>
      <c r="P12" s="154"/>
    </row>
    <row r="13" spans="1:15" ht="12.75">
      <c r="A13" s="90"/>
      <c r="B13" s="37" t="str">
        <f>'Gene Table'!D13</f>
        <v>MIMAT0000259</v>
      </c>
      <c r="C13" s="140" t="s">
        <v>49</v>
      </c>
      <c r="D13" s="141"/>
      <c r="E13" s="141"/>
      <c r="F13" s="141"/>
      <c r="G13" s="141"/>
      <c r="H13" s="141"/>
      <c r="I13" s="141"/>
      <c r="J13" s="141"/>
      <c r="K13" s="141"/>
      <c r="L13" s="141"/>
      <c r="M13" s="141"/>
      <c r="N13" s="145"/>
      <c r="O13" s="145"/>
    </row>
    <row r="14" spans="1:16" ht="12.75">
      <c r="A14" s="90"/>
      <c r="B14" s="37" t="str">
        <f>'Gene Table'!D14</f>
        <v>MIMAT0000458</v>
      </c>
      <c r="C14" s="140" t="s">
        <v>53</v>
      </c>
      <c r="D14" s="141"/>
      <c r="E14" s="141"/>
      <c r="F14" s="141"/>
      <c r="G14" s="141"/>
      <c r="H14" s="141"/>
      <c r="I14" s="141"/>
      <c r="J14" s="141"/>
      <c r="K14" s="141"/>
      <c r="L14" s="141"/>
      <c r="M14" s="141"/>
      <c r="N14" s="145"/>
      <c r="O14" s="145"/>
      <c r="P14" s="154"/>
    </row>
    <row r="15" spans="1:15" ht="12.75">
      <c r="A15" s="90"/>
      <c r="B15" s="37" t="str">
        <f>'Gene Table'!D15</f>
        <v>MIMAT0000077</v>
      </c>
      <c r="C15" s="140" t="s">
        <v>57</v>
      </c>
      <c r="D15" s="141"/>
      <c r="E15" s="141"/>
      <c r="F15" s="141"/>
      <c r="G15" s="141"/>
      <c r="H15" s="141"/>
      <c r="I15" s="141"/>
      <c r="J15" s="141"/>
      <c r="K15" s="141"/>
      <c r="L15" s="141"/>
      <c r="M15" s="141"/>
      <c r="N15" s="145"/>
      <c r="O15" s="145"/>
    </row>
    <row r="16" spans="1:16" ht="12.75">
      <c r="A16" s="90"/>
      <c r="B16" s="37" t="str">
        <f>'Gene Table'!D16</f>
        <v>MIMAT0000082</v>
      </c>
      <c r="C16" s="140" t="s">
        <v>61</v>
      </c>
      <c r="D16" s="141"/>
      <c r="E16" s="141"/>
      <c r="F16" s="141"/>
      <c r="G16" s="141"/>
      <c r="H16" s="141"/>
      <c r="I16" s="141"/>
      <c r="J16" s="141"/>
      <c r="K16" s="141"/>
      <c r="L16" s="141"/>
      <c r="M16" s="141"/>
      <c r="N16" s="145"/>
      <c r="O16" s="145"/>
      <c r="P16" s="154"/>
    </row>
    <row r="17" spans="1:15" ht="12.75">
      <c r="A17" s="90"/>
      <c r="B17" s="37" t="str">
        <f>'Gene Table'!D17</f>
        <v>MIMAT0000100</v>
      </c>
      <c r="C17" s="140" t="s">
        <v>65</v>
      </c>
      <c r="D17" s="141"/>
      <c r="E17" s="141"/>
      <c r="F17" s="141"/>
      <c r="G17" s="141"/>
      <c r="H17" s="141"/>
      <c r="I17" s="141"/>
      <c r="J17" s="141"/>
      <c r="K17" s="141"/>
      <c r="L17" s="141"/>
      <c r="M17" s="141"/>
      <c r="N17" s="145"/>
      <c r="O17" s="145"/>
    </row>
    <row r="18" spans="1:16" ht="12.75">
      <c r="A18" s="90"/>
      <c r="B18" s="37" t="str">
        <f>'Gene Table'!D18</f>
        <v>MIMAT0000244</v>
      </c>
      <c r="C18" s="140" t="s">
        <v>69</v>
      </c>
      <c r="D18" s="141"/>
      <c r="E18" s="141"/>
      <c r="F18" s="141"/>
      <c r="G18" s="141"/>
      <c r="H18" s="141"/>
      <c r="I18" s="141"/>
      <c r="J18" s="141"/>
      <c r="K18" s="141"/>
      <c r="L18" s="141"/>
      <c r="M18" s="141"/>
      <c r="N18" s="145"/>
      <c r="O18" s="145"/>
      <c r="P18" s="154"/>
    </row>
    <row r="19" spans="1:15" ht="12.75">
      <c r="A19" s="90"/>
      <c r="B19" s="37" t="str">
        <f>'Gene Table'!D19</f>
        <v>MIMAT0000441</v>
      </c>
      <c r="C19" s="140" t="s">
        <v>73</v>
      </c>
      <c r="D19" s="141"/>
      <c r="E19" s="141"/>
      <c r="F19" s="141"/>
      <c r="G19" s="141"/>
      <c r="H19" s="141"/>
      <c r="I19" s="141"/>
      <c r="J19" s="141"/>
      <c r="K19" s="141"/>
      <c r="L19" s="141"/>
      <c r="M19" s="141"/>
      <c r="N19" s="145"/>
      <c r="O19" s="145"/>
    </row>
    <row r="20" spans="1:16" ht="12.75">
      <c r="A20" s="90"/>
      <c r="B20" s="37" t="str">
        <f>'Gene Table'!D20</f>
        <v>MIMAT0000242</v>
      </c>
      <c r="C20" s="140" t="s">
        <v>77</v>
      </c>
      <c r="D20" s="141"/>
      <c r="E20" s="141"/>
      <c r="F20" s="141"/>
      <c r="G20" s="141"/>
      <c r="H20" s="141"/>
      <c r="I20" s="141"/>
      <c r="J20" s="141"/>
      <c r="K20" s="141"/>
      <c r="L20" s="141"/>
      <c r="M20" s="141"/>
      <c r="N20" s="145"/>
      <c r="O20" s="145"/>
      <c r="P20" s="154"/>
    </row>
    <row r="21" spans="1:15" ht="12.75">
      <c r="A21" s="90"/>
      <c r="B21" s="37" t="str">
        <f>'Gene Table'!D21</f>
        <v>MIMAT0000068</v>
      </c>
      <c r="C21" s="140" t="s">
        <v>81</v>
      </c>
      <c r="D21" s="141"/>
      <c r="E21" s="141"/>
      <c r="F21" s="141"/>
      <c r="G21" s="141"/>
      <c r="H21" s="141"/>
      <c r="I21" s="141"/>
      <c r="J21" s="141"/>
      <c r="K21" s="141"/>
      <c r="L21" s="141"/>
      <c r="M21" s="141"/>
      <c r="N21" s="145"/>
      <c r="O21" s="145"/>
    </row>
    <row r="22" spans="1:16" ht="12.75">
      <c r="A22" s="90"/>
      <c r="B22" s="37" t="str">
        <f>'Gene Table'!D22</f>
        <v>MIMAT0000417</v>
      </c>
      <c r="C22" s="140" t="s">
        <v>85</v>
      </c>
      <c r="D22" s="141"/>
      <c r="E22" s="141"/>
      <c r="F22" s="141"/>
      <c r="G22" s="141"/>
      <c r="H22" s="141"/>
      <c r="I22" s="141"/>
      <c r="J22" s="141"/>
      <c r="K22" s="141"/>
      <c r="L22" s="141"/>
      <c r="M22" s="141"/>
      <c r="N22" s="145"/>
      <c r="O22" s="145"/>
      <c r="P22" s="154"/>
    </row>
    <row r="23" spans="1:15" ht="12.75">
      <c r="A23" s="90"/>
      <c r="B23" s="37" t="str">
        <f>'Gene Table'!D23</f>
        <v>MIMAT0000076</v>
      </c>
      <c r="C23" s="140" t="s">
        <v>89</v>
      </c>
      <c r="D23" s="141"/>
      <c r="E23" s="141"/>
      <c r="F23" s="141"/>
      <c r="G23" s="141"/>
      <c r="H23" s="141"/>
      <c r="I23" s="141"/>
      <c r="J23" s="141"/>
      <c r="K23" s="141"/>
      <c r="L23" s="141"/>
      <c r="M23" s="141"/>
      <c r="N23" s="145"/>
      <c r="O23" s="145"/>
    </row>
    <row r="24" spans="1:16" ht="12.75">
      <c r="A24" s="90"/>
      <c r="B24" s="37" t="str">
        <f>'Gene Table'!D24</f>
        <v>MIMAT0000267</v>
      </c>
      <c r="C24" s="140" t="s">
        <v>93</v>
      </c>
      <c r="D24" s="141"/>
      <c r="E24" s="141"/>
      <c r="F24" s="141"/>
      <c r="G24" s="141"/>
      <c r="H24" s="141"/>
      <c r="I24" s="141"/>
      <c r="J24" s="141"/>
      <c r="K24" s="141"/>
      <c r="L24" s="141"/>
      <c r="M24" s="141"/>
      <c r="N24" s="145"/>
      <c r="O24" s="145"/>
      <c r="P24" s="154"/>
    </row>
    <row r="25" spans="1:15" ht="12.75">
      <c r="A25" s="90"/>
      <c r="B25" s="37" t="str">
        <f>'Gene Table'!D25</f>
        <v>MIMAT0000269</v>
      </c>
      <c r="C25" s="140" t="s">
        <v>97</v>
      </c>
      <c r="D25" s="141"/>
      <c r="E25" s="141"/>
      <c r="F25" s="141"/>
      <c r="G25" s="141"/>
      <c r="H25" s="141"/>
      <c r="I25" s="141"/>
      <c r="J25" s="141"/>
      <c r="K25" s="141"/>
      <c r="L25" s="141"/>
      <c r="M25" s="141"/>
      <c r="N25" s="145"/>
      <c r="O25" s="145"/>
    </row>
    <row r="26" spans="1:16" ht="12.75">
      <c r="A26" s="90"/>
      <c r="B26" s="37" t="str">
        <f>'Gene Table'!D26</f>
        <v>MIMAT0000445</v>
      </c>
      <c r="C26" s="140" t="s">
        <v>101</v>
      </c>
      <c r="D26" s="141"/>
      <c r="E26" s="141"/>
      <c r="F26" s="141"/>
      <c r="G26" s="141"/>
      <c r="H26" s="141"/>
      <c r="I26" s="141"/>
      <c r="J26" s="141"/>
      <c r="K26" s="141"/>
      <c r="L26" s="141"/>
      <c r="M26" s="141"/>
      <c r="N26" s="145"/>
      <c r="O26" s="145"/>
      <c r="P26" s="154"/>
    </row>
    <row r="27" spans="1:15" ht="12.75" customHeight="1">
      <c r="A27" s="90"/>
      <c r="B27" s="37" t="str">
        <f>'Gene Table'!D27</f>
        <v>MIMAT0000426</v>
      </c>
      <c r="C27" s="140" t="s">
        <v>105</v>
      </c>
      <c r="D27" s="141"/>
      <c r="E27" s="141"/>
      <c r="F27" s="141"/>
      <c r="G27" s="141"/>
      <c r="H27" s="141"/>
      <c r="I27" s="141"/>
      <c r="J27" s="141"/>
      <c r="K27" s="141"/>
      <c r="L27" s="141"/>
      <c r="M27" s="141"/>
      <c r="N27" s="145"/>
      <c r="O27" s="145"/>
    </row>
    <row r="28" spans="1:16" ht="12.75">
      <c r="A28" s="90"/>
      <c r="B28" s="37" t="str">
        <f>'Gene Table'!D28</f>
        <v>MIMAT0000448</v>
      </c>
      <c r="C28" s="140" t="s">
        <v>109</v>
      </c>
      <c r="D28" s="141"/>
      <c r="E28" s="141"/>
      <c r="F28" s="141"/>
      <c r="G28" s="141"/>
      <c r="H28" s="141"/>
      <c r="I28" s="141"/>
      <c r="J28" s="141"/>
      <c r="K28" s="141"/>
      <c r="L28" s="141"/>
      <c r="M28" s="141"/>
      <c r="N28" s="145"/>
      <c r="O28" s="145"/>
      <c r="P28" s="154"/>
    </row>
    <row r="29" spans="1:15" ht="12.75">
      <c r="A29" s="90"/>
      <c r="B29" s="37" t="str">
        <f>'Gene Table'!D29</f>
        <v>MIMAT0000431</v>
      </c>
      <c r="C29" s="140" t="s">
        <v>113</v>
      </c>
      <c r="D29" s="141"/>
      <c r="E29" s="141"/>
      <c r="F29" s="141"/>
      <c r="G29" s="141"/>
      <c r="H29" s="141"/>
      <c r="I29" s="141"/>
      <c r="J29" s="141"/>
      <c r="K29" s="141"/>
      <c r="L29" s="141"/>
      <c r="M29" s="141"/>
      <c r="N29" s="145"/>
      <c r="O29" s="145"/>
    </row>
    <row r="30" spans="1:16" ht="12.75">
      <c r="A30" s="90"/>
      <c r="B30" s="37" t="str">
        <f>'Gene Table'!D30</f>
        <v>MIMAT0000435</v>
      </c>
      <c r="C30" s="140" t="s">
        <v>117</v>
      </c>
      <c r="D30" s="141"/>
      <c r="E30" s="141"/>
      <c r="F30" s="141"/>
      <c r="G30" s="141"/>
      <c r="H30" s="141"/>
      <c r="I30" s="141"/>
      <c r="J30" s="141"/>
      <c r="K30" s="141"/>
      <c r="L30" s="141"/>
      <c r="M30" s="141"/>
      <c r="N30" s="145"/>
      <c r="O30" s="145"/>
      <c r="P30" s="154"/>
    </row>
    <row r="31" spans="1:15" ht="12.75">
      <c r="A31" s="90"/>
      <c r="B31" s="37" t="str">
        <f>'Gene Table'!D31</f>
        <v>MIMAT0000438</v>
      </c>
      <c r="C31" s="140" t="s">
        <v>121</v>
      </c>
      <c r="D31" s="141"/>
      <c r="E31" s="141"/>
      <c r="F31" s="141"/>
      <c r="G31" s="141"/>
      <c r="H31" s="141"/>
      <c r="I31" s="141"/>
      <c r="J31" s="141"/>
      <c r="K31" s="141"/>
      <c r="L31" s="141"/>
      <c r="M31" s="141"/>
      <c r="N31" s="145"/>
      <c r="O31" s="145"/>
    </row>
    <row r="32" spans="1:16" ht="12.75">
      <c r="A32" s="90"/>
      <c r="B32" s="37" t="str">
        <f>'Gene Table'!D32</f>
        <v>MIMAT0000456</v>
      </c>
      <c r="C32" s="140" t="s">
        <v>125</v>
      </c>
      <c r="D32" s="141"/>
      <c r="E32" s="141"/>
      <c r="F32" s="141"/>
      <c r="G32" s="141"/>
      <c r="H32" s="141"/>
      <c r="I32" s="141"/>
      <c r="J32" s="141"/>
      <c r="K32" s="141"/>
      <c r="L32" s="141"/>
      <c r="M32" s="141"/>
      <c r="N32" s="145"/>
      <c r="O32" s="145"/>
      <c r="P32" s="154"/>
    </row>
    <row r="33" spans="1:15" ht="12.75">
      <c r="A33" s="90"/>
      <c r="B33" s="37" t="str">
        <f>'Gene Table'!D33</f>
        <v>MIMAT0000440</v>
      </c>
      <c r="C33" s="140" t="s">
        <v>129</v>
      </c>
      <c r="D33" s="141"/>
      <c r="E33" s="141"/>
      <c r="F33" s="141"/>
      <c r="G33" s="141"/>
      <c r="H33" s="141"/>
      <c r="I33" s="141"/>
      <c r="J33" s="141"/>
      <c r="K33" s="141"/>
      <c r="L33" s="141"/>
      <c r="M33" s="141"/>
      <c r="N33" s="145"/>
      <c r="O33" s="145"/>
    </row>
    <row r="34" spans="1:16" ht="12.75">
      <c r="A34" s="90"/>
      <c r="B34" s="37" t="str">
        <f>'Gene Table'!D34</f>
        <v>MIMAT0000461</v>
      </c>
      <c r="C34" s="140" t="s">
        <v>133</v>
      </c>
      <c r="D34" s="141"/>
      <c r="E34" s="141"/>
      <c r="F34" s="141"/>
      <c r="G34" s="141"/>
      <c r="H34" s="141"/>
      <c r="I34" s="141"/>
      <c r="J34" s="141"/>
      <c r="K34" s="141"/>
      <c r="L34" s="141"/>
      <c r="M34" s="141"/>
      <c r="N34" s="145"/>
      <c r="O34" s="145"/>
      <c r="P34" s="154"/>
    </row>
    <row r="35" spans="1:15" ht="12.75">
      <c r="A35" s="90"/>
      <c r="B35" s="37" t="str">
        <f>'Gene Table'!D35</f>
        <v>MIMAT0000266</v>
      </c>
      <c r="C35" s="140" t="s">
        <v>137</v>
      </c>
      <c r="D35" s="141"/>
      <c r="E35" s="141"/>
      <c r="F35" s="141"/>
      <c r="G35" s="141"/>
      <c r="H35" s="141"/>
      <c r="I35" s="141"/>
      <c r="J35" s="141"/>
      <c r="K35" s="141"/>
      <c r="L35" s="141"/>
      <c r="M35" s="141"/>
      <c r="N35" s="145"/>
      <c r="O35" s="145"/>
    </row>
    <row r="36" spans="1:16" ht="12.75">
      <c r="A36" s="90"/>
      <c r="B36" s="37" t="str">
        <f>'Gene Table'!D36</f>
        <v>MIMAT0000462</v>
      </c>
      <c r="C36" s="140" t="s">
        <v>141</v>
      </c>
      <c r="D36" s="141"/>
      <c r="E36" s="141"/>
      <c r="F36" s="141"/>
      <c r="G36" s="141"/>
      <c r="H36" s="141"/>
      <c r="I36" s="141"/>
      <c r="J36" s="141"/>
      <c r="K36" s="141"/>
      <c r="L36" s="141"/>
      <c r="M36" s="141"/>
      <c r="N36" s="145"/>
      <c r="O36" s="145"/>
      <c r="P36" s="154"/>
    </row>
    <row r="37" spans="1:15" ht="12.75">
      <c r="A37" s="90"/>
      <c r="B37" s="37" t="str">
        <f>'Gene Table'!D37</f>
        <v>MIMAT0000278</v>
      </c>
      <c r="C37" s="140" t="s">
        <v>145</v>
      </c>
      <c r="D37" s="141"/>
      <c r="E37" s="141"/>
      <c r="F37" s="141"/>
      <c r="G37" s="141"/>
      <c r="H37" s="141"/>
      <c r="I37" s="141"/>
      <c r="J37" s="141"/>
      <c r="K37" s="141"/>
      <c r="L37" s="141"/>
      <c r="M37" s="141"/>
      <c r="N37" s="145"/>
      <c r="O37" s="145"/>
    </row>
    <row r="38" spans="1:16" ht="12.75">
      <c r="A38" s="90"/>
      <c r="B38" s="37" t="str">
        <f>'Gene Table'!D38</f>
        <v>MIMAT0000280</v>
      </c>
      <c r="C38" s="140" t="s">
        <v>149</v>
      </c>
      <c r="D38" s="141"/>
      <c r="E38" s="141"/>
      <c r="F38" s="141"/>
      <c r="G38" s="141"/>
      <c r="H38" s="141"/>
      <c r="I38" s="141"/>
      <c r="J38" s="141"/>
      <c r="K38" s="141"/>
      <c r="L38" s="141"/>
      <c r="M38" s="141"/>
      <c r="N38" s="145"/>
      <c r="O38" s="145"/>
      <c r="P38" s="154"/>
    </row>
    <row r="39" spans="1:15" ht="12.75">
      <c r="A39" s="90"/>
      <c r="B39" s="37" t="str">
        <f>'Gene Table'!D39</f>
        <v>MIMAT0000081</v>
      </c>
      <c r="C39" s="140" t="s">
        <v>153</v>
      </c>
      <c r="D39" s="141"/>
      <c r="E39" s="141"/>
      <c r="F39" s="141"/>
      <c r="G39" s="141"/>
      <c r="H39" s="141"/>
      <c r="I39" s="141"/>
      <c r="J39" s="141"/>
      <c r="K39" s="141"/>
      <c r="L39" s="141"/>
      <c r="M39" s="141"/>
      <c r="N39" s="145"/>
      <c r="O39" s="145"/>
    </row>
    <row r="40" spans="1:16" ht="12.75">
      <c r="A40" s="90"/>
      <c r="B40" s="37" t="str">
        <f>'Gene Table'!D40</f>
        <v>MIMAT0000765</v>
      </c>
      <c r="C40" s="140" t="s">
        <v>157</v>
      </c>
      <c r="D40" s="141"/>
      <c r="E40" s="141"/>
      <c r="F40" s="141"/>
      <c r="G40" s="141"/>
      <c r="H40" s="141"/>
      <c r="I40" s="141"/>
      <c r="J40" s="141"/>
      <c r="K40" s="141"/>
      <c r="L40" s="141"/>
      <c r="M40" s="141"/>
      <c r="N40" s="145"/>
      <c r="O40" s="145"/>
      <c r="P40" s="154"/>
    </row>
    <row r="41" spans="1:15" ht="12.75">
      <c r="A41" s="90"/>
      <c r="B41" s="37" t="str">
        <f>'Gene Table'!D41</f>
        <v>MIMAT0000255</v>
      </c>
      <c r="C41" s="140" t="s">
        <v>161</v>
      </c>
      <c r="D41" s="141"/>
      <c r="E41" s="141"/>
      <c r="F41" s="141"/>
      <c r="G41" s="141"/>
      <c r="H41" s="141"/>
      <c r="I41" s="141"/>
      <c r="J41" s="141"/>
      <c r="K41" s="141"/>
      <c r="L41" s="141"/>
      <c r="M41" s="141"/>
      <c r="N41" s="145"/>
      <c r="O41" s="145"/>
    </row>
    <row r="42" spans="1:16" ht="12.75">
      <c r="A42" s="90"/>
      <c r="B42" s="37" t="str">
        <f>'Gene Table'!D42</f>
        <v>MIMAT0000726</v>
      </c>
      <c r="C42" s="140" t="s">
        <v>165</v>
      </c>
      <c r="D42" s="141"/>
      <c r="E42" s="141"/>
      <c r="F42" s="141"/>
      <c r="G42" s="141"/>
      <c r="H42" s="141"/>
      <c r="I42" s="141"/>
      <c r="J42" s="141"/>
      <c r="K42" s="141"/>
      <c r="L42" s="141"/>
      <c r="M42" s="141"/>
      <c r="N42" s="145"/>
      <c r="O42" s="145"/>
      <c r="P42" s="154"/>
    </row>
    <row r="43" spans="1:15" ht="12.75">
      <c r="A43" s="90"/>
      <c r="B43" s="37" t="str">
        <f>'Gene Table'!D43</f>
        <v>MIMAT0000092</v>
      </c>
      <c r="C43" s="140" t="s">
        <v>169</v>
      </c>
      <c r="D43" s="141"/>
      <c r="E43" s="141"/>
      <c r="F43" s="141"/>
      <c r="G43" s="141"/>
      <c r="H43" s="141"/>
      <c r="I43" s="141"/>
      <c r="J43" s="141"/>
      <c r="K43" s="141"/>
      <c r="L43" s="141"/>
      <c r="M43" s="141"/>
      <c r="N43" s="145"/>
      <c r="O43" s="145"/>
    </row>
    <row r="44" spans="1:16" ht="12.75">
      <c r="A44" s="90"/>
      <c r="B44" s="37" t="str">
        <f>'Gene Table'!D44</f>
        <v>MIMAT0000093</v>
      </c>
      <c r="C44" s="140" t="s">
        <v>173</v>
      </c>
      <c r="D44" s="141"/>
      <c r="E44" s="141"/>
      <c r="F44" s="141"/>
      <c r="G44" s="141"/>
      <c r="H44" s="141"/>
      <c r="I44" s="141"/>
      <c r="J44" s="141"/>
      <c r="K44" s="141"/>
      <c r="L44" s="141"/>
      <c r="M44" s="141"/>
      <c r="N44" s="145"/>
      <c r="O44" s="145"/>
      <c r="P44" s="154"/>
    </row>
    <row r="45" spans="1:15" ht="12.75">
      <c r="A45" s="90"/>
      <c r="B45" s="37" t="str">
        <f>'Gene Table'!D45</f>
        <v>MIMAT0000095</v>
      </c>
      <c r="C45" s="140" t="s">
        <v>177</v>
      </c>
      <c r="D45" s="141"/>
      <c r="E45" s="141"/>
      <c r="F45" s="141"/>
      <c r="G45" s="141"/>
      <c r="H45" s="141"/>
      <c r="I45" s="141"/>
      <c r="J45" s="141"/>
      <c r="K45" s="141"/>
      <c r="L45" s="141"/>
      <c r="M45" s="141"/>
      <c r="N45" s="145"/>
      <c r="O45" s="145"/>
    </row>
    <row r="46" spans="1:16" ht="12.75">
      <c r="A46" s="90"/>
      <c r="B46" s="37" t="str">
        <f>'Gene Table'!D46</f>
        <v>MIMAT0000062</v>
      </c>
      <c r="C46" s="140" t="s">
        <v>181</v>
      </c>
      <c r="D46" s="141"/>
      <c r="E46" s="141"/>
      <c r="F46" s="141"/>
      <c r="G46" s="141"/>
      <c r="H46" s="141"/>
      <c r="I46" s="141"/>
      <c r="J46" s="141"/>
      <c r="K46" s="141"/>
      <c r="L46" s="141"/>
      <c r="M46" s="141"/>
      <c r="N46" s="145"/>
      <c r="O46" s="145"/>
      <c r="P46" s="154"/>
    </row>
    <row r="47" spans="1:15" ht="12.75">
      <c r="A47" s="90"/>
      <c r="B47" s="37" t="str">
        <f>'Gene Table'!D47</f>
        <v>MIMAT0000066</v>
      </c>
      <c r="C47" s="140" t="s">
        <v>185</v>
      </c>
      <c r="D47" s="141"/>
      <c r="E47" s="141"/>
      <c r="F47" s="141"/>
      <c r="G47" s="141"/>
      <c r="H47" s="141"/>
      <c r="I47" s="141"/>
      <c r="J47" s="141"/>
      <c r="K47" s="141"/>
      <c r="L47" s="141"/>
      <c r="M47" s="141"/>
      <c r="N47" s="145"/>
      <c r="O47" s="145"/>
    </row>
    <row r="48" spans="1:16" ht="12.75">
      <c r="A48" s="90"/>
      <c r="B48" s="37" t="str">
        <f>'Gene Table'!D48</f>
        <v>MIMAT0000067</v>
      </c>
      <c r="C48" s="140" t="s">
        <v>189</v>
      </c>
      <c r="D48" s="141"/>
      <c r="E48" s="141"/>
      <c r="F48" s="141"/>
      <c r="G48" s="141"/>
      <c r="H48" s="141"/>
      <c r="I48" s="141"/>
      <c r="J48" s="141"/>
      <c r="K48" s="141"/>
      <c r="L48" s="141"/>
      <c r="M48" s="141"/>
      <c r="N48" s="145"/>
      <c r="O48" s="145"/>
      <c r="P48" s="154"/>
    </row>
    <row r="49" spans="1:15" ht="12.75">
      <c r="A49" s="90"/>
      <c r="B49" s="37" t="str">
        <f>'Gene Table'!D49</f>
        <v>MIMAT0000098</v>
      </c>
      <c r="C49" s="140" t="s">
        <v>193</v>
      </c>
      <c r="D49" s="141"/>
      <c r="E49" s="141"/>
      <c r="F49" s="141"/>
      <c r="G49" s="141"/>
      <c r="H49" s="141"/>
      <c r="I49" s="141"/>
      <c r="J49" s="141"/>
      <c r="K49" s="141"/>
      <c r="L49" s="141"/>
      <c r="M49" s="141"/>
      <c r="N49" s="145"/>
      <c r="O49" s="145"/>
    </row>
    <row r="50" spans="1:16" ht="12.75">
      <c r="A50" s="90"/>
      <c r="B50" s="37" t="str">
        <f>'Gene Table'!D50</f>
        <v>MIMAT0001631</v>
      </c>
      <c r="C50" s="140" t="s">
        <v>197</v>
      </c>
      <c r="D50" s="141"/>
      <c r="E50" s="141"/>
      <c r="F50" s="141"/>
      <c r="G50" s="141"/>
      <c r="H50" s="141"/>
      <c r="I50" s="141"/>
      <c r="J50" s="141"/>
      <c r="K50" s="141"/>
      <c r="L50" s="141"/>
      <c r="M50" s="141"/>
      <c r="N50" s="145"/>
      <c r="O50" s="145"/>
      <c r="P50" s="154"/>
    </row>
    <row r="51" spans="1:15" ht="12.75" customHeight="1">
      <c r="A51" s="90"/>
      <c r="B51" s="37" t="str">
        <f>'Gene Table'!D51</f>
        <v>MIMAT0000425</v>
      </c>
      <c r="C51" s="140" t="s">
        <v>201</v>
      </c>
      <c r="D51" s="141"/>
      <c r="E51" s="141"/>
      <c r="F51" s="141"/>
      <c r="G51" s="141"/>
      <c r="H51" s="141"/>
      <c r="I51" s="141"/>
      <c r="J51" s="141"/>
      <c r="K51" s="141"/>
      <c r="L51" s="141"/>
      <c r="M51" s="141"/>
      <c r="N51" s="145"/>
      <c r="O51" s="145"/>
    </row>
    <row r="52" spans="1:16" ht="12.75">
      <c r="A52" s="90"/>
      <c r="B52" s="37" t="str">
        <f>'Gene Table'!D52</f>
        <v>MIMAT0000263</v>
      </c>
      <c r="C52" s="140" t="s">
        <v>205</v>
      </c>
      <c r="D52" s="141"/>
      <c r="E52" s="141"/>
      <c r="F52" s="141"/>
      <c r="G52" s="141"/>
      <c r="H52" s="141"/>
      <c r="I52" s="141"/>
      <c r="J52" s="141"/>
      <c r="K52" s="141"/>
      <c r="L52" s="141"/>
      <c r="M52" s="141"/>
      <c r="N52" s="145"/>
      <c r="O52" s="145"/>
      <c r="P52" s="154"/>
    </row>
    <row r="53" spans="1:15" ht="12.75">
      <c r="A53" s="90"/>
      <c r="B53" s="37" t="str">
        <f>'Gene Table'!D53</f>
        <v>MIMAT0002819</v>
      </c>
      <c r="C53" s="140" t="s">
        <v>209</v>
      </c>
      <c r="D53" s="141"/>
      <c r="E53" s="141"/>
      <c r="F53" s="141"/>
      <c r="G53" s="141"/>
      <c r="H53" s="141"/>
      <c r="I53" s="141"/>
      <c r="J53" s="141"/>
      <c r="K53" s="141"/>
      <c r="L53" s="141"/>
      <c r="M53" s="141"/>
      <c r="N53" s="145"/>
      <c r="O53" s="145"/>
    </row>
    <row r="54" spans="1:16" ht="12.75">
      <c r="A54" s="90"/>
      <c r="B54" s="37" t="str">
        <f>'Gene Table'!D54</f>
        <v>MIMAT0000089</v>
      </c>
      <c r="C54" s="140" t="s">
        <v>213</v>
      </c>
      <c r="D54" s="141"/>
      <c r="E54" s="141"/>
      <c r="F54" s="141"/>
      <c r="G54" s="141"/>
      <c r="H54" s="141"/>
      <c r="I54" s="141"/>
      <c r="J54" s="141"/>
      <c r="K54" s="141"/>
      <c r="L54" s="141"/>
      <c r="M54" s="141"/>
      <c r="N54" s="145"/>
      <c r="O54" s="145"/>
      <c r="P54" s="154"/>
    </row>
    <row r="55" spans="1:15" ht="12.75">
      <c r="A55" s="90"/>
      <c r="B55" s="37" t="str">
        <f>'Gene Table'!D55</f>
        <v>MIMAT0002820</v>
      </c>
      <c r="C55" s="140" t="s">
        <v>217</v>
      </c>
      <c r="D55" s="141"/>
      <c r="E55" s="141"/>
      <c r="F55" s="141"/>
      <c r="G55" s="141"/>
      <c r="H55" s="141"/>
      <c r="I55" s="141"/>
      <c r="J55" s="141"/>
      <c r="K55" s="141"/>
      <c r="L55" s="141"/>
      <c r="M55" s="141"/>
      <c r="N55" s="145"/>
      <c r="O55" s="145"/>
    </row>
    <row r="56" spans="1:16" ht="12.75">
      <c r="A56" s="90"/>
      <c r="B56" s="37" t="str">
        <f>'Gene Table'!D56</f>
        <v>MIMAT0000083</v>
      </c>
      <c r="C56" s="140" t="s">
        <v>221</v>
      </c>
      <c r="D56" s="141"/>
      <c r="E56" s="141"/>
      <c r="F56" s="141"/>
      <c r="G56" s="141"/>
      <c r="H56" s="141"/>
      <c r="I56" s="141"/>
      <c r="J56" s="141"/>
      <c r="K56" s="141"/>
      <c r="L56" s="141"/>
      <c r="M56" s="141"/>
      <c r="N56" s="145"/>
      <c r="O56" s="145"/>
      <c r="P56" s="154"/>
    </row>
    <row r="57" spans="1:15" ht="12.75">
      <c r="A57" s="90"/>
      <c r="B57" s="37" t="str">
        <f>'Gene Table'!D57</f>
        <v>MIMAT0001536</v>
      </c>
      <c r="C57" s="140" t="s">
        <v>225</v>
      </c>
      <c r="D57" s="141"/>
      <c r="E57" s="141"/>
      <c r="F57" s="141"/>
      <c r="G57" s="141"/>
      <c r="H57" s="141"/>
      <c r="I57" s="141"/>
      <c r="J57" s="141"/>
      <c r="K57" s="141"/>
      <c r="L57" s="141"/>
      <c r="M57" s="141"/>
      <c r="N57" s="145"/>
      <c r="O57" s="145"/>
    </row>
    <row r="58" spans="1:16" ht="12.75">
      <c r="A58" s="90"/>
      <c r="B58" s="37" t="str">
        <f>'Gene Table'!D58</f>
        <v>MIMAT0004692</v>
      </c>
      <c r="C58" s="140" t="s">
        <v>229</v>
      </c>
      <c r="D58" s="141"/>
      <c r="E58" s="141"/>
      <c r="F58" s="141"/>
      <c r="G58" s="141"/>
      <c r="H58" s="141"/>
      <c r="I58" s="141"/>
      <c r="J58" s="141"/>
      <c r="K58" s="141"/>
      <c r="L58" s="141"/>
      <c r="M58" s="141"/>
      <c r="N58" s="145"/>
      <c r="O58" s="145"/>
      <c r="P58" s="154"/>
    </row>
    <row r="59" spans="1:15" ht="12.75">
      <c r="A59" s="90"/>
      <c r="B59" s="37" t="str">
        <f>'Gene Table'!D59</f>
        <v>MIMAT0000252</v>
      </c>
      <c r="C59" s="140" t="s">
        <v>233</v>
      </c>
      <c r="D59" s="141"/>
      <c r="E59" s="141"/>
      <c r="F59" s="141"/>
      <c r="G59" s="141"/>
      <c r="H59" s="141"/>
      <c r="I59" s="141"/>
      <c r="J59" s="141"/>
      <c r="K59" s="141"/>
      <c r="L59" s="141"/>
      <c r="M59" s="141"/>
      <c r="N59" s="145"/>
      <c r="O59" s="145"/>
    </row>
    <row r="60" spans="1:16" ht="12.75">
      <c r="A60" s="90"/>
      <c r="B60" s="37" t="str">
        <f>'Gene Table'!D60</f>
        <v>MIMAT0000264</v>
      </c>
      <c r="C60" s="140" t="s">
        <v>237</v>
      </c>
      <c r="D60" s="141"/>
      <c r="E60" s="141"/>
      <c r="F60" s="141"/>
      <c r="G60" s="141"/>
      <c r="H60" s="141"/>
      <c r="I60" s="141"/>
      <c r="J60" s="141"/>
      <c r="K60" s="141"/>
      <c r="L60" s="141"/>
      <c r="M60" s="141"/>
      <c r="N60" s="145"/>
      <c r="O60" s="145"/>
      <c r="P60" s="154"/>
    </row>
    <row r="61" spans="1:15" ht="12.75">
      <c r="A61" s="90"/>
      <c r="B61" s="37" t="str">
        <f>'Gene Table'!D61</f>
        <v>MIMAT0000710</v>
      </c>
      <c r="C61" s="140" t="s">
        <v>241</v>
      </c>
      <c r="D61" s="141"/>
      <c r="E61" s="141"/>
      <c r="F61" s="141"/>
      <c r="G61" s="141"/>
      <c r="H61" s="141"/>
      <c r="I61" s="141"/>
      <c r="J61" s="141"/>
      <c r="K61" s="141"/>
      <c r="L61" s="141"/>
      <c r="M61" s="141"/>
      <c r="N61" s="145"/>
      <c r="O61" s="145"/>
    </row>
    <row r="62" spans="1:16" ht="12.75">
      <c r="A62" s="90"/>
      <c r="B62" s="37" t="str">
        <f>'Gene Table'!D62</f>
        <v>MIMAT0000279</v>
      </c>
      <c r="C62" s="140" t="s">
        <v>245</v>
      </c>
      <c r="D62" s="141"/>
      <c r="E62" s="141"/>
      <c r="F62" s="141"/>
      <c r="G62" s="141"/>
      <c r="H62" s="141"/>
      <c r="I62" s="141"/>
      <c r="J62" s="141"/>
      <c r="K62" s="141"/>
      <c r="L62" s="141"/>
      <c r="M62" s="141"/>
      <c r="N62" s="145"/>
      <c r="O62" s="145"/>
      <c r="P62" s="154"/>
    </row>
    <row r="63" spans="1:15" ht="12.75">
      <c r="A63" s="90"/>
      <c r="B63" s="37" t="str">
        <f>'Gene Table'!D63</f>
        <v>MIMAT0002809</v>
      </c>
      <c r="C63" s="140" t="s">
        <v>249</v>
      </c>
      <c r="D63" s="141"/>
      <c r="E63" s="141"/>
      <c r="F63" s="141"/>
      <c r="G63" s="141"/>
      <c r="H63" s="141"/>
      <c r="I63" s="141"/>
      <c r="J63" s="141"/>
      <c r="K63" s="141"/>
      <c r="L63" s="141"/>
      <c r="M63" s="141"/>
      <c r="N63" s="145"/>
      <c r="O63" s="145"/>
    </row>
    <row r="64" spans="1:16" ht="12.75">
      <c r="A64" s="90"/>
      <c r="B64" s="37" t="str">
        <f>'Gene Table'!D64</f>
        <v>MIMAT0006778</v>
      </c>
      <c r="C64" s="140" t="s">
        <v>253</v>
      </c>
      <c r="D64" s="141"/>
      <c r="E64" s="141"/>
      <c r="F64" s="141"/>
      <c r="G64" s="141"/>
      <c r="H64" s="141"/>
      <c r="I64" s="141"/>
      <c r="J64" s="141"/>
      <c r="K64" s="141"/>
      <c r="L64" s="141"/>
      <c r="M64" s="141"/>
      <c r="N64" s="145"/>
      <c r="O64" s="145"/>
      <c r="P64" s="154"/>
    </row>
    <row r="65" spans="1:15" ht="12.75">
      <c r="A65" s="90"/>
      <c r="B65" s="37" t="str">
        <f>'Gene Table'!D65</f>
        <v>MIMAT0002817</v>
      </c>
      <c r="C65" s="140" t="s">
        <v>257</v>
      </c>
      <c r="D65" s="141"/>
      <c r="E65" s="141"/>
      <c r="F65" s="141"/>
      <c r="G65" s="141"/>
      <c r="H65" s="141"/>
      <c r="I65" s="141"/>
      <c r="J65" s="141"/>
      <c r="K65" s="141"/>
      <c r="L65" s="141"/>
      <c r="M65" s="141"/>
      <c r="N65" s="145"/>
      <c r="O65" s="145"/>
    </row>
    <row r="66" spans="1:16" ht="12.75">
      <c r="A66" s="90"/>
      <c r="B66" s="37" t="str">
        <f>'Gene Table'!D66</f>
        <v>MIMAT0000424</v>
      </c>
      <c r="C66" s="140" t="s">
        <v>261</v>
      </c>
      <c r="D66" s="141"/>
      <c r="E66" s="141"/>
      <c r="F66" s="141"/>
      <c r="G66" s="141"/>
      <c r="H66" s="141"/>
      <c r="I66" s="141"/>
      <c r="J66" s="141"/>
      <c r="K66" s="141"/>
      <c r="L66" s="141"/>
      <c r="M66" s="141"/>
      <c r="N66" s="145"/>
      <c r="O66" s="145"/>
      <c r="P66" s="154"/>
    </row>
    <row r="67" spans="1:15" ht="12.75">
      <c r="A67" s="90"/>
      <c r="B67" s="37" t="str">
        <f>'Gene Table'!D67</f>
        <v>MIMAT0000646</v>
      </c>
      <c r="C67" s="140" t="s">
        <v>265</v>
      </c>
      <c r="D67" s="141"/>
      <c r="E67" s="141"/>
      <c r="F67" s="141"/>
      <c r="G67" s="141"/>
      <c r="H67" s="141"/>
      <c r="I67" s="141"/>
      <c r="J67" s="141"/>
      <c r="K67" s="141"/>
      <c r="L67" s="141"/>
      <c r="M67" s="141"/>
      <c r="N67" s="145"/>
      <c r="O67" s="145"/>
    </row>
    <row r="68" spans="1:16" ht="12.75">
      <c r="A68" s="90"/>
      <c r="B68" s="37" t="str">
        <f>'Gene Table'!D68</f>
        <v>MIMAT0002882</v>
      </c>
      <c r="C68" s="140" t="s">
        <v>269</v>
      </c>
      <c r="D68" s="141"/>
      <c r="E68" s="141"/>
      <c r="F68" s="141"/>
      <c r="G68" s="141"/>
      <c r="H68" s="141"/>
      <c r="I68" s="141"/>
      <c r="J68" s="141"/>
      <c r="K68" s="141"/>
      <c r="L68" s="141"/>
      <c r="M68" s="141"/>
      <c r="N68" s="145"/>
      <c r="O68" s="145"/>
      <c r="P68" s="154"/>
    </row>
    <row r="69" spans="1:15" ht="12.75">
      <c r="A69" s="90"/>
      <c r="B69" s="37" t="str">
        <f>'Gene Table'!D69</f>
        <v>MIMAT0004604</v>
      </c>
      <c r="C69" s="140" t="s">
        <v>273</v>
      </c>
      <c r="D69" s="141"/>
      <c r="E69" s="141"/>
      <c r="F69" s="141"/>
      <c r="G69" s="141"/>
      <c r="H69" s="141"/>
      <c r="I69" s="141"/>
      <c r="J69" s="141"/>
      <c r="K69" s="141"/>
      <c r="L69" s="141"/>
      <c r="M69" s="141"/>
      <c r="N69" s="145"/>
      <c r="O69" s="145"/>
    </row>
    <row r="70" spans="1:16" ht="12.75">
      <c r="A70" s="90"/>
      <c r="B70" s="37" t="str">
        <f>'Gene Table'!D70</f>
        <v>MIMAT0003281</v>
      </c>
      <c r="C70" s="140" t="s">
        <v>277</v>
      </c>
      <c r="D70" s="141"/>
      <c r="E70" s="141"/>
      <c r="F70" s="141"/>
      <c r="G70" s="141"/>
      <c r="H70" s="141"/>
      <c r="I70" s="141"/>
      <c r="J70" s="141"/>
      <c r="K70" s="141"/>
      <c r="L70" s="141"/>
      <c r="M70" s="141"/>
      <c r="N70" s="145"/>
      <c r="O70" s="145"/>
      <c r="P70" s="154"/>
    </row>
    <row r="71" spans="1:15" ht="12.75">
      <c r="A71" s="90"/>
      <c r="B71" s="37" t="str">
        <f>'Gene Table'!D71</f>
        <v>MIMAT0001341</v>
      </c>
      <c r="C71" s="140" t="s">
        <v>281</v>
      </c>
      <c r="D71" s="141"/>
      <c r="E71" s="141"/>
      <c r="F71" s="141"/>
      <c r="G71" s="141"/>
      <c r="H71" s="141"/>
      <c r="I71" s="141"/>
      <c r="J71" s="141"/>
      <c r="K71" s="141"/>
      <c r="L71" s="141"/>
      <c r="M71" s="141"/>
      <c r="N71" s="145"/>
      <c r="O71" s="145"/>
    </row>
    <row r="72" spans="1:16" ht="12.75">
      <c r="A72" s="90"/>
      <c r="B72" s="37" t="str">
        <f>'Gene Table'!D72</f>
        <v>MIMAT0002805</v>
      </c>
      <c r="C72" s="140" t="s">
        <v>285</v>
      </c>
      <c r="D72" s="141"/>
      <c r="E72" s="141"/>
      <c r="F72" s="141"/>
      <c r="G72" s="141"/>
      <c r="H72" s="141"/>
      <c r="I72" s="141"/>
      <c r="J72" s="141"/>
      <c r="K72" s="141"/>
      <c r="L72" s="141"/>
      <c r="M72" s="141"/>
      <c r="N72" s="145"/>
      <c r="O72" s="145"/>
      <c r="P72" s="154"/>
    </row>
    <row r="73" spans="1:15" ht="12.75">
      <c r="A73" s="90"/>
      <c r="B73" s="37" t="str">
        <f>'Gene Table'!D73</f>
        <v>MIMAT0002811</v>
      </c>
      <c r="C73" s="140" t="s">
        <v>289</v>
      </c>
      <c r="D73" s="141"/>
      <c r="E73" s="141"/>
      <c r="F73" s="141"/>
      <c r="G73" s="141"/>
      <c r="H73" s="141"/>
      <c r="I73" s="141"/>
      <c r="J73" s="141"/>
      <c r="K73" s="141"/>
      <c r="L73" s="141"/>
      <c r="M73" s="141"/>
      <c r="N73" s="145"/>
      <c r="O73" s="145"/>
    </row>
    <row r="74" spans="1:16" ht="12.75">
      <c r="A74" s="90"/>
      <c r="B74" s="37" t="str">
        <f>'Gene Table'!D74</f>
        <v>MIMAT0002821</v>
      </c>
      <c r="C74" s="140" t="s">
        <v>293</v>
      </c>
      <c r="D74" s="141"/>
      <c r="E74" s="141"/>
      <c r="F74" s="141"/>
      <c r="G74" s="141"/>
      <c r="H74" s="141"/>
      <c r="I74" s="141"/>
      <c r="J74" s="141"/>
      <c r="K74" s="141"/>
      <c r="L74" s="141"/>
      <c r="M74" s="141"/>
      <c r="N74" s="145"/>
      <c r="O74" s="145"/>
      <c r="P74" s="154"/>
    </row>
    <row r="75" spans="1:15" ht="12.75" customHeight="1">
      <c r="A75" s="90"/>
      <c r="B75" s="37" t="str">
        <f>'Gene Table'!D75</f>
        <v>MIMAT0000271</v>
      </c>
      <c r="C75" s="140" t="s">
        <v>297</v>
      </c>
      <c r="D75" s="141"/>
      <c r="E75" s="141"/>
      <c r="F75" s="141"/>
      <c r="G75" s="141"/>
      <c r="H75" s="141"/>
      <c r="I75" s="141"/>
      <c r="J75" s="141"/>
      <c r="K75" s="141"/>
      <c r="L75" s="141"/>
      <c r="M75" s="141"/>
      <c r="N75" s="145"/>
      <c r="O75" s="145"/>
    </row>
    <row r="76" spans="1:16" ht="12.75">
      <c r="A76" s="90"/>
      <c r="B76" s="37" t="str">
        <f>'Gene Table'!D76</f>
        <v>MIMAT0004766</v>
      </c>
      <c r="C76" s="140" t="s">
        <v>301</v>
      </c>
      <c r="D76" s="141"/>
      <c r="E76" s="141"/>
      <c r="F76" s="141"/>
      <c r="G76" s="141"/>
      <c r="H76" s="141"/>
      <c r="I76" s="141"/>
      <c r="J76" s="141"/>
      <c r="K76" s="141"/>
      <c r="L76" s="141"/>
      <c r="M76" s="141"/>
      <c r="N76" s="145"/>
      <c r="O76" s="145"/>
      <c r="P76" s="154"/>
    </row>
    <row r="77" spans="1:15" ht="12.75">
      <c r="A77" s="90"/>
      <c r="B77" s="37" t="str">
        <f>'Gene Table'!D77</f>
        <v>MIMAT0004602</v>
      </c>
      <c r="C77" s="140" t="s">
        <v>305</v>
      </c>
      <c r="D77" s="141"/>
      <c r="E77" s="141"/>
      <c r="F77" s="141"/>
      <c r="G77" s="141"/>
      <c r="H77" s="141"/>
      <c r="I77" s="141"/>
      <c r="J77" s="141"/>
      <c r="K77" s="141"/>
      <c r="L77" s="141"/>
      <c r="M77" s="141"/>
      <c r="N77" s="145"/>
      <c r="O77" s="145"/>
    </row>
    <row r="78" spans="1:16" ht="12.75">
      <c r="A78" s="90"/>
      <c r="B78" s="37" t="str">
        <f>'Gene Table'!D78</f>
        <v>MIMAT0002175</v>
      </c>
      <c r="C78" s="140" t="s">
        <v>309</v>
      </c>
      <c r="D78" s="141"/>
      <c r="E78" s="141"/>
      <c r="F78" s="141"/>
      <c r="G78" s="141"/>
      <c r="H78" s="141"/>
      <c r="I78" s="141"/>
      <c r="J78" s="141"/>
      <c r="K78" s="141"/>
      <c r="L78" s="141"/>
      <c r="M78" s="141"/>
      <c r="N78" s="145"/>
      <c r="O78" s="145"/>
      <c r="P78" s="154"/>
    </row>
    <row r="79" spans="1:15" ht="12.75">
      <c r="A79" s="90"/>
      <c r="B79" s="37" t="str">
        <f>'Gene Table'!D79</f>
        <v>MIMAT0000446</v>
      </c>
      <c r="C79" s="140" t="s">
        <v>313</v>
      </c>
      <c r="D79" s="141"/>
      <c r="E79" s="141"/>
      <c r="F79" s="141"/>
      <c r="G79" s="141"/>
      <c r="H79" s="141"/>
      <c r="I79" s="141"/>
      <c r="J79" s="141"/>
      <c r="K79" s="141"/>
      <c r="L79" s="141"/>
      <c r="M79" s="141"/>
      <c r="N79" s="145"/>
      <c r="O79" s="145"/>
    </row>
    <row r="80" spans="1:16" ht="12.75">
      <c r="A80" s="90"/>
      <c r="B80" s="37" t="str">
        <f>'Gene Table'!D80</f>
        <v>MIMAT0000752</v>
      </c>
      <c r="C80" s="140" t="s">
        <v>317</v>
      </c>
      <c r="D80" s="141"/>
      <c r="E80" s="141"/>
      <c r="F80" s="141"/>
      <c r="G80" s="141"/>
      <c r="H80" s="141"/>
      <c r="I80" s="141"/>
      <c r="J80" s="141"/>
      <c r="K80" s="141"/>
      <c r="L80" s="141"/>
      <c r="M80" s="141"/>
      <c r="N80" s="145"/>
      <c r="O80" s="145"/>
      <c r="P80" s="154"/>
    </row>
    <row r="81" spans="1:15" ht="12.75">
      <c r="A81" s="90"/>
      <c r="B81" s="37" t="str">
        <f>'Gene Table'!D81</f>
        <v>MIMAT0000764</v>
      </c>
      <c r="C81" s="140" t="s">
        <v>321</v>
      </c>
      <c r="D81" s="141"/>
      <c r="E81" s="141"/>
      <c r="F81" s="141"/>
      <c r="G81" s="141"/>
      <c r="H81" s="141"/>
      <c r="I81" s="141"/>
      <c r="J81" s="141"/>
      <c r="K81" s="141"/>
      <c r="L81" s="141"/>
      <c r="M81" s="141"/>
      <c r="N81" s="145"/>
      <c r="O81" s="145"/>
    </row>
    <row r="82" spans="1:16" ht="12.75">
      <c r="A82" s="90"/>
      <c r="B82" s="37" t="str">
        <f>'Gene Table'!D82</f>
        <v>MIMAT0003326</v>
      </c>
      <c r="C82" s="140" t="s">
        <v>325</v>
      </c>
      <c r="D82" s="141"/>
      <c r="E82" s="141"/>
      <c r="F82" s="141"/>
      <c r="G82" s="141"/>
      <c r="H82" s="141"/>
      <c r="I82" s="141"/>
      <c r="J82" s="141"/>
      <c r="K82" s="141"/>
      <c r="L82" s="141"/>
      <c r="M82" s="141"/>
      <c r="N82" s="145"/>
      <c r="O82" s="145"/>
      <c r="P82" s="154"/>
    </row>
    <row r="83" spans="1:15" ht="12.75">
      <c r="A83" s="90"/>
      <c r="B83" s="37" t="str">
        <f>'Gene Table'!D83</f>
        <v>MIMAT0003324</v>
      </c>
      <c r="C83" s="140" t="s">
        <v>329</v>
      </c>
      <c r="D83" s="141"/>
      <c r="E83" s="141"/>
      <c r="F83" s="141"/>
      <c r="G83" s="141"/>
      <c r="H83" s="141"/>
      <c r="I83" s="141"/>
      <c r="J83" s="141"/>
      <c r="K83" s="141"/>
      <c r="L83" s="141"/>
      <c r="M83" s="141"/>
      <c r="N83" s="145"/>
      <c r="O83" s="145"/>
    </row>
    <row r="84" spans="1:16" ht="12.75">
      <c r="A84" s="90"/>
      <c r="B84" s="37" t="str">
        <f>'Gene Table'!D84</f>
        <v>MIMAT0000414</v>
      </c>
      <c r="C84" s="140" t="s">
        <v>333</v>
      </c>
      <c r="D84" s="141"/>
      <c r="E84" s="141"/>
      <c r="F84" s="141"/>
      <c r="G84" s="141"/>
      <c r="H84" s="141"/>
      <c r="I84" s="141"/>
      <c r="J84" s="141"/>
      <c r="K84" s="141"/>
      <c r="L84" s="141"/>
      <c r="M84" s="141"/>
      <c r="N84" s="145"/>
      <c r="O84" s="145"/>
      <c r="P84" s="154"/>
    </row>
    <row r="85" spans="1:15" ht="12.75">
      <c r="A85" s="90"/>
      <c r="B85" s="37" t="str">
        <f>'Gene Table'!D85</f>
        <v>MIMAT0000415</v>
      </c>
      <c r="C85" s="140" t="s">
        <v>337</v>
      </c>
      <c r="D85" s="141"/>
      <c r="E85" s="141"/>
      <c r="F85" s="141"/>
      <c r="G85" s="141"/>
      <c r="H85" s="141"/>
      <c r="I85" s="141"/>
      <c r="J85" s="141"/>
      <c r="K85" s="141"/>
      <c r="L85" s="141"/>
      <c r="M85" s="141"/>
      <c r="N85" s="145"/>
      <c r="O85" s="145"/>
    </row>
    <row r="86" spans="1:16" ht="12.75">
      <c r="A86" s="90"/>
      <c r="B86" s="37" t="str">
        <f>'Gene Table'!D86</f>
        <v>MIMAT0000065</v>
      </c>
      <c r="C86" s="140" t="s">
        <v>341</v>
      </c>
      <c r="D86" s="141"/>
      <c r="E86" s="141"/>
      <c r="F86" s="141"/>
      <c r="G86" s="141"/>
      <c r="H86" s="141"/>
      <c r="I86" s="141"/>
      <c r="J86" s="141"/>
      <c r="K86" s="141"/>
      <c r="L86" s="141"/>
      <c r="M86" s="141"/>
      <c r="N86" s="145"/>
      <c r="O86" s="145"/>
      <c r="P86" s="154"/>
    </row>
    <row r="87" spans="1:15" ht="12.75">
      <c r="A87" s="90"/>
      <c r="B87" s="37" t="str">
        <f>'Gene Table'!D87</f>
        <v>NC</v>
      </c>
      <c r="C87" s="140" t="s">
        <v>345</v>
      </c>
      <c r="D87" s="141"/>
      <c r="E87" s="141"/>
      <c r="F87" s="141"/>
      <c r="G87" s="141"/>
      <c r="H87" s="141"/>
      <c r="I87" s="141"/>
      <c r="J87" s="141"/>
      <c r="K87" s="141"/>
      <c r="L87" s="141"/>
      <c r="M87" s="141"/>
      <c r="N87" s="145"/>
      <c r="O87" s="145"/>
    </row>
    <row r="88" spans="1:16" ht="12.75">
      <c r="A88" s="90"/>
      <c r="B88" s="37" t="str">
        <f>'Gene Table'!D88</f>
        <v>NC</v>
      </c>
      <c r="C88" s="140" t="s">
        <v>347</v>
      </c>
      <c r="D88" s="141"/>
      <c r="E88" s="141"/>
      <c r="F88" s="141"/>
      <c r="G88" s="141"/>
      <c r="H88" s="141"/>
      <c r="I88" s="141"/>
      <c r="J88" s="141"/>
      <c r="K88" s="141"/>
      <c r="L88" s="141"/>
      <c r="M88" s="141"/>
      <c r="N88" s="145"/>
      <c r="O88" s="145"/>
      <c r="P88" s="154"/>
    </row>
    <row r="89" spans="1:15" ht="12.75">
      <c r="A89" s="90"/>
      <c r="B89" s="37" t="str">
        <f>'Gene Table'!D89</f>
        <v>NR_002752</v>
      </c>
      <c r="C89" s="140" t="s">
        <v>348</v>
      </c>
      <c r="D89" s="141"/>
      <c r="E89" s="141"/>
      <c r="F89" s="141"/>
      <c r="G89" s="141"/>
      <c r="H89" s="141"/>
      <c r="I89" s="141"/>
      <c r="J89" s="141"/>
      <c r="K89" s="141"/>
      <c r="L89" s="141"/>
      <c r="M89" s="141"/>
      <c r="N89" s="145"/>
      <c r="O89" s="145"/>
    </row>
    <row r="90" spans="1:16" ht="12.75">
      <c r="A90" s="90"/>
      <c r="B90" s="37" t="str">
        <f>'Gene Table'!D90</f>
        <v>NR_002750</v>
      </c>
      <c r="C90" s="140" t="s">
        <v>352</v>
      </c>
      <c r="D90" s="141"/>
      <c r="E90" s="141"/>
      <c r="F90" s="141"/>
      <c r="G90" s="141"/>
      <c r="H90" s="141"/>
      <c r="I90" s="141"/>
      <c r="J90" s="141"/>
      <c r="K90" s="141"/>
      <c r="L90" s="141"/>
      <c r="M90" s="141"/>
      <c r="N90" s="145"/>
      <c r="O90" s="145"/>
      <c r="P90" s="154"/>
    </row>
    <row r="91" spans="1:15" ht="12.75">
      <c r="A91" s="90"/>
      <c r="B91" s="37" t="str">
        <f>'Gene Table'!D91</f>
        <v>NR_002745</v>
      </c>
      <c r="C91" s="140" t="s">
        <v>356</v>
      </c>
      <c r="D91" s="141"/>
      <c r="E91" s="141"/>
      <c r="F91" s="141"/>
      <c r="G91" s="141"/>
      <c r="H91" s="141"/>
      <c r="I91" s="141"/>
      <c r="J91" s="141"/>
      <c r="K91" s="141"/>
      <c r="L91" s="141"/>
      <c r="M91" s="141"/>
      <c r="N91" s="145"/>
      <c r="O91" s="145"/>
    </row>
    <row r="92" spans="1:16" ht="12.75">
      <c r="A92" s="90"/>
      <c r="B92" s="37" t="str">
        <f>'Gene Table'!D92</f>
        <v>NR_002746</v>
      </c>
      <c r="C92" s="140" t="s">
        <v>360</v>
      </c>
      <c r="D92" s="141"/>
      <c r="E92" s="141"/>
      <c r="F92" s="141"/>
      <c r="G92" s="141"/>
      <c r="H92" s="141"/>
      <c r="I92" s="141"/>
      <c r="J92" s="141"/>
      <c r="K92" s="141"/>
      <c r="L92" s="141"/>
      <c r="M92" s="141"/>
      <c r="N92" s="145"/>
      <c r="O92" s="145"/>
      <c r="P92" s="154"/>
    </row>
    <row r="93" spans="1:15" ht="12.75">
      <c r="A93" s="90"/>
      <c r="B93" s="37" t="str">
        <f>'Gene Table'!D93</f>
        <v>NR_002744</v>
      </c>
      <c r="C93" s="140" t="s">
        <v>364</v>
      </c>
      <c r="D93" s="141"/>
      <c r="E93" s="141"/>
      <c r="F93" s="141"/>
      <c r="G93" s="141"/>
      <c r="H93" s="141"/>
      <c r="I93" s="141"/>
      <c r="J93" s="141"/>
      <c r="K93" s="141"/>
      <c r="L93" s="141"/>
      <c r="M93" s="141"/>
      <c r="N93" s="145"/>
      <c r="O93" s="145"/>
    </row>
    <row r="94" spans="1:16" ht="12.75">
      <c r="A94" s="90"/>
      <c r="B94" s="37" t="str">
        <f>'Gene Table'!D94</f>
        <v>NR_002450</v>
      </c>
      <c r="C94" s="140" t="s">
        <v>368</v>
      </c>
      <c r="D94" s="141"/>
      <c r="E94" s="141"/>
      <c r="F94" s="141"/>
      <c r="G94" s="141"/>
      <c r="H94" s="141"/>
      <c r="I94" s="141"/>
      <c r="J94" s="141"/>
      <c r="K94" s="141"/>
      <c r="L94" s="141"/>
      <c r="M94" s="141"/>
      <c r="N94" s="145"/>
      <c r="O94" s="145"/>
      <c r="P94" s="154"/>
    </row>
    <row r="95" spans="1:15" ht="12.75">
      <c r="A95" s="90"/>
      <c r="B95" s="37" t="str">
        <f>'Gene Table'!D95</f>
        <v>RT</v>
      </c>
      <c r="C95" s="140" t="s">
        <v>372</v>
      </c>
      <c r="D95" s="141"/>
      <c r="E95" s="141"/>
      <c r="F95" s="141"/>
      <c r="G95" s="141"/>
      <c r="H95" s="141"/>
      <c r="I95" s="141"/>
      <c r="J95" s="141"/>
      <c r="K95" s="141"/>
      <c r="L95" s="141"/>
      <c r="M95" s="141"/>
      <c r="N95" s="145"/>
      <c r="O95" s="145"/>
    </row>
    <row r="96" spans="1:16" ht="12.75">
      <c r="A96" s="90"/>
      <c r="B96" s="37" t="str">
        <f>'Gene Table'!D96</f>
        <v>RT</v>
      </c>
      <c r="C96" s="140" t="s">
        <v>374</v>
      </c>
      <c r="D96" s="141"/>
      <c r="E96" s="141"/>
      <c r="F96" s="141"/>
      <c r="G96" s="141"/>
      <c r="H96" s="141"/>
      <c r="I96" s="141"/>
      <c r="J96" s="141"/>
      <c r="K96" s="141"/>
      <c r="L96" s="141"/>
      <c r="M96" s="141"/>
      <c r="N96" s="145"/>
      <c r="O96" s="145"/>
      <c r="P96" s="154"/>
    </row>
    <row r="97" spans="1:15" ht="12.75">
      <c r="A97" s="90"/>
      <c r="B97" s="37" t="str">
        <f>'Gene Table'!D97</f>
        <v>PCR</v>
      </c>
      <c r="C97" s="140" t="s">
        <v>375</v>
      </c>
      <c r="D97" s="141"/>
      <c r="E97" s="141"/>
      <c r="F97" s="141"/>
      <c r="G97" s="141"/>
      <c r="H97" s="141"/>
      <c r="I97" s="141"/>
      <c r="J97" s="141"/>
      <c r="K97" s="141"/>
      <c r="L97" s="141"/>
      <c r="M97" s="141"/>
      <c r="N97" s="145"/>
      <c r="O97" s="145"/>
    </row>
    <row r="98" spans="1:16" ht="12.75">
      <c r="A98" s="90"/>
      <c r="B98" s="37" t="str">
        <f>'Gene Table'!D98</f>
        <v>PCR</v>
      </c>
      <c r="C98" s="140" t="s">
        <v>377</v>
      </c>
      <c r="D98" s="141"/>
      <c r="E98" s="141"/>
      <c r="F98" s="141"/>
      <c r="G98" s="141"/>
      <c r="H98" s="141"/>
      <c r="I98" s="141"/>
      <c r="J98" s="141"/>
      <c r="K98" s="141"/>
      <c r="L98" s="141"/>
      <c r="M98" s="141"/>
      <c r="N98" s="145"/>
      <c r="O98" s="145"/>
      <c r="P98" s="154"/>
    </row>
    <row r="99" spans="1:15" ht="12.75">
      <c r="A99" s="90" t="str">
        <f>'Gene Table'!A99</f>
        <v>Plate 2</v>
      </c>
      <c r="B99" s="37" t="str">
        <f>'Gene Table'!D99</f>
        <v>MIMAT0000682</v>
      </c>
      <c r="C99" s="140" t="s">
        <v>9</v>
      </c>
      <c r="D99" s="141"/>
      <c r="E99" s="141"/>
      <c r="F99" s="141"/>
      <c r="G99" s="141"/>
      <c r="H99" s="141"/>
      <c r="I99" s="141"/>
      <c r="J99" s="141"/>
      <c r="K99" s="141"/>
      <c r="L99" s="141"/>
      <c r="M99" s="141"/>
      <c r="N99" s="145"/>
      <c r="O99" s="145"/>
    </row>
    <row r="100" spans="1:15" ht="12.75">
      <c r="A100" s="90"/>
      <c r="B100" s="37" t="str">
        <f>'Gene Table'!D100</f>
        <v>MIMAT0000243</v>
      </c>
      <c r="C100" s="140" t="s">
        <v>13</v>
      </c>
      <c r="D100" s="141"/>
      <c r="E100" s="141"/>
      <c r="F100" s="141"/>
      <c r="G100" s="141"/>
      <c r="H100" s="141"/>
      <c r="I100" s="141"/>
      <c r="J100" s="141"/>
      <c r="K100" s="141"/>
      <c r="L100" s="141"/>
      <c r="M100" s="141"/>
      <c r="N100" s="145"/>
      <c r="O100" s="145"/>
    </row>
    <row r="101" spans="1:15" ht="12.75">
      <c r="A101" s="90"/>
      <c r="B101" s="37" t="str">
        <f>'Gene Table'!D101</f>
        <v>MIMAT0000096</v>
      </c>
      <c r="C101" s="140" t="s">
        <v>17</v>
      </c>
      <c r="D101" s="141"/>
      <c r="E101" s="141"/>
      <c r="F101" s="141"/>
      <c r="G101" s="141"/>
      <c r="H101" s="141"/>
      <c r="I101" s="141"/>
      <c r="J101" s="141"/>
      <c r="K101" s="141"/>
      <c r="L101" s="141"/>
      <c r="M101" s="141"/>
      <c r="N101" s="145"/>
      <c r="O101" s="145"/>
    </row>
    <row r="102" spans="1:15" ht="12.75">
      <c r="A102" s="90"/>
      <c r="B102" s="37" t="str">
        <f>'Gene Table'!D102</f>
        <v>MIMAT0000432</v>
      </c>
      <c r="C102" s="140" t="s">
        <v>21</v>
      </c>
      <c r="D102" s="141"/>
      <c r="E102" s="141"/>
      <c r="F102" s="141"/>
      <c r="G102" s="141"/>
      <c r="H102" s="141"/>
      <c r="I102" s="141"/>
      <c r="J102" s="141"/>
      <c r="K102" s="141"/>
      <c r="L102" s="141"/>
      <c r="M102" s="141"/>
      <c r="N102" s="145"/>
      <c r="O102" s="145"/>
    </row>
    <row r="103" spans="1:15" ht="12.75">
      <c r="A103" s="90"/>
      <c r="B103" s="37" t="str">
        <f>'Gene Table'!D103</f>
        <v>MIMAT0000075</v>
      </c>
      <c r="C103" s="140" t="s">
        <v>25</v>
      </c>
      <c r="D103" s="141"/>
      <c r="E103" s="141"/>
      <c r="F103" s="141"/>
      <c r="G103" s="141"/>
      <c r="H103" s="141"/>
      <c r="I103" s="141"/>
      <c r="J103" s="141"/>
      <c r="K103" s="141"/>
      <c r="L103" s="141"/>
      <c r="M103" s="141"/>
      <c r="N103" s="145"/>
      <c r="O103" s="145"/>
    </row>
    <row r="104" spans="1:15" ht="12.75">
      <c r="A104" s="90"/>
      <c r="B104" s="37" t="str">
        <f>'Gene Table'!D104</f>
        <v>MIMAT0000318</v>
      </c>
      <c r="C104" s="140" t="s">
        <v>29</v>
      </c>
      <c r="D104" s="141"/>
      <c r="E104" s="141"/>
      <c r="F104" s="141"/>
      <c r="G104" s="141"/>
      <c r="H104" s="141"/>
      <c r="I104" s="141"/>
      <c r="J104" s="141"/>
      <c r="K104" s="141"/>
      <c r="L104" s="141"/>
      <c r="M104" s="141"/>
      <c r="N104" s="145"/>
      <c r="O104" s="145"/>
    </row>
    <row r="105" spans="1:15" ht="12.75">
      <c r="A105" s="90"/>
      <c r="B105" s="37" t="str">
        <f>'Gene Table'!D105</f>
        <v>MIMAT0006764</v>
      </c>
      <c r="C105" s="140" t="s">
        <v>33</v>
      </c>
      <c r="D105" s="141"/>
      <c r="E105" s="141"/>
      <c r="F105" s="141"/>
      <c r="G105" s="141"/>
      <c r="H105" s="141"/>
      <c r="I105" s="141"/>
      <c r="J105" s="141"/>
      <c r="K105" s="141"/>
      <c r="L105" s="141"/>
      <c r="M105" s="141"/>
      <c r="N105" s="145"/>
      <c r="O105" s="145"/>
    </row>
    <row r="106" spans="1:15" ht="12.75">
      <c r="A106" s="90"/>
      <c r="B106" s="37" t="str">
        <f>'Gene Table'!D106</f>
        <v>MIMAT0000449</v>
      </c>
      <c r="C106" s="140" t="s">
        <v>37</v>
      </c>
      <c r="D106" s="141"/>
      <c r="E106" s="141"/>
      <c r="F106" s="141"/>
      <c r="G106" s="141"/>
      <c r="H106" s="141"/>
      <c r="I106" s="141"/>
      <c r="J106" s="141"/>
      <c r="K106" s="141"/>
      <c r="L106" s="141"/>
      <c r="M106" s="141"/>
      <c r="N106" s="145"/>
      <c r="O106" s="145"/>
    </row>
    <row r="107" spans="1:15" ht="12.75">
      <c r="A107" s="90"/>
      <c r="B107" s="37" t="str">
        <f>'Gene Table'!D107</f>
        <v>MIMAT0001413</v>
      </c>
      <c r="C107" s="140" t="s">
        <v>41</v>
      </c>
      <c r="D107" s="141"/>
      <c r="E107" s="141"/>
      <c r="F107" s="141"/>
      <c r="G107" s="141"/>
      <c r="H107" s="141"/>
      <c r="I107" s="141"/>
      <c r="J107" s="141"/>
      <c r="K107" s="141"/>
      <c r="L107" s="141"/>
      <c r="M107" s="141"/>
      <c r="N107" s="145"/>
      <c r="O107" s="145"/>
    </row>
    <row r="108" spans="1:15" ht="12.75">
      <c r="A108" s="90"/>
      <c r="B108" s="37" t="str">
        <f>'Gene Table'!D108</f>
        <v>MIMAT0005793</v>
      </c>
      <c r="C108" s="140" t="s">
        <v>45</v>
      </c>
      <c r="D108" s="141"/>
      <c r="E108" s="141"/>
      <c r="F108" s="141"/>
      <c r="G108" s="141"/>
      <c r="H108" s="141"/>
      <c r="I108" s="141"/>
      <c r="J108" s="141"/>
      <c r="K108" s="141"/>
      <c r="L108" s="141"/>
      <c r="M108" s="141"/>
      <c r="N108" s="145"/>
      <c r="O108" s="145"/>
    </row>
    <row r="109" spans="1:15" ht="12.75">
      <c r="A109" s="90"/>
      <c r="B109" s="37" t="str">
        <f>'Gene Table'!D109</f>
        <v>MIMAT0000265</v>
      </c>
      <c r="C109" s="140" t="s">
        <v>49</v>
      </c>
      <c r="D109" s="141"/>
      <c r="E109" s="141"/>
      <c r="F109" s="141"/>
      <c r="G109" s="141"/>
      <c r="H109" s="141"/>
      <c r="I109" s="141"/>
      <c r="J109" s="141"/>
      <c r="K109" s="141"/>
      <c r="L109" s="141"/>
      <c r="M109" s="141"/>
      <c r="N109" s="145"/>
      <c r="O109" s="145"/>
    </row>
    <row r="110" spans="1:15" ht="12.75">
      <c r="A110" s="90"/>
      <c r="B110" s="37" t="str">
        <f>'Gene Table'!D110</f>
        <v>MIMAT0000231</v>
      </c>
      <c r="C110" s="140" t="s">
        <v>53</v>
      </c>
      <c r="D110" s="141"/>
      <c r="E110" s="141"/>
      <c r="F110" s="141"/>
      <c r="G110" s="141"/>
      <c r="H110" s="141"/>
      <c r="I110" s="141"/>
      <c r="J110" s="141"/>
      <c r="K110" s="141"/>
      <c r="L110" s="141"/>
      <c r="M110" s="141"/>
      <c r="N110" s="145"/>
      <c r="O110" s="145"/>
    </row>
    <row r="111" spans="1:15" ht="12.75">
      <c r="A111" s="90"/>
      <c r="B111" s="37" t="str">
        <f>'Gene Table'!D111</f>
        <v>MIMAT0000691</v>
      </c>
      <c r="C111" s="140" t="s">
        <v>57</v>
      </c>
      <c r="D111" s="141"/>
      <c r="E111" s="141"/>
      <c r="F111" s="141"/>
      <c r="G111" s="141"/>
      <c r="H111" s="141"/>
      <c r="I111" s="141"/>
      <c r="J111" s="141"/>
      <c r="K111" s="141"/>
      <c r="L111" s="141"/>
      <c r="M111" s="141"/>
      <c r="N111" s="145"/>
      <c r="O111" s="145"/>
    </row>
    <row r="112" spans="1:15" ht="12.75">
      <c r="A112" s="90"/>
      <c r="B112" s="37" t="str">
        <f>'Gene Table'!D112</f>
        <v>MIMAT0000617</v>
      </c>
      <c r="C112" s="140" t="s">
        <v>61</v>
      </c>
      <c r="D112" s="141"/>
      <c r="E112" s="141"/>
      <c r="F112" s="141"/>
      <c r="G112" s="141"/>
      <c r="H112" s="141"/>
      <c r="I112" s="141"/>
      <c r="J112" s="141"/>
      <c r="K112" s="141"/>
      <c r="L112" s="141"/>
      <c r="M112" s="141"/>
      <c r="N112" s="145"/>
      <c r="O112" s="145"/>
    </row>
    <row r="113" spans="1:15" ht="12.75">
      <c r="A113" s="90"/>
      <c r="B113" s="37" t="str">
        <f>'Gene Table'!D113</f>
        <v>MIMAT0000253</v>
      </c>
      <c r="C113" s="140" t="s">
        <v>65</v>
      </c>
      <c r="D113" s="141"/>
      <c r="E113" s="141"/>
      <c r="F113" s="141"/>
      <c r="G113" s="141"/>
      <c r="H113" s="141"/>
      <c r="I113" s="141"/>
      <c r="J113" s="141"/>
      <c r="K113" s="141"/>
      <c r="L113" s="141"/>
      <c r="M113" s="141"/>
      <c r="N113" s="145"/>
      <c r="O113" s="145"/>
    </row>
    <row r="114" spans="1:15" ht="12.75">
      <c r="A114" s="90"/>
      <c r="B114" s="37" t="str">
        <f>'Gene Table'!D114</f>
        <v>MIMAT0000254</v>
      </c>
      <c r="C114" s="140" t="s">
        <v>69</v>
      </c>
      <c r="D114" s="141"/>
      <c r="E114" s="141"/>
      <c r="F114" s="141"/>
      <c r="G114" s="141"/>
      <c r="H114" s="141"/>
      <c r="I114" s="141"/>
      <c r="J114" s="141"/>
      <c r="K114" s="141"/>
      <c r="L114" s="141"/>
      <c r="M114" s="141"/>
      <c r="N114" s="145"/>
      <c r="O114" s="145"/>
    </row>
    <row r="115" spans="1:15" ht="12.75">
      <c r="A115" s="90"/>
      <c r="B115" s="37" t="str">
        <f>'Gene Table'!D115</f>
        <v>MIMAT0000064</v>
      </c>
      <c r="C115" s="140" t="s">
        <v>73</v>
      </c>
      <c r="D115" s="141"/>
      <c r="E115" s="141"/>
      <c r="F115" s="141"/>
      <c r="G115" s="141"/>
      <c r="H115" s="141"/>
      <c r="I115" s="141"/>
      <c r="J115" s="141"/>
      <c r="K115" s="141"/>
      <c r="L115" s="141"/>
      <c r="M115" s="141"/>
      <c r="N115" s="145"/>
      <c r="O115" s="145"/>
    </row>
    <row r="116" spans="1:15" ht="12.75">
      <c r="A116" s="90"/>
      <c r="B116" s="37" t="str">
        <f>'Gene Table'!D116</f>
        <v>MIMAT0000063</v>
      </c>
      <c r="C116" s="140" t="s">
        <v>77</v>
      </c>
      <c r="D116" s="141"/>
      <c r="E116" s="141"/>
      <c r="F116" s="141"/>
      <c r="G116" s="141"/>
      <c r="H116" s="141"/>
      <c r="I116" s="141"/>
      <c r="J116" s="141"/>
      <c r="K116" s="141"/>
      <c r="L116" s="141"/>
      <c r="M116" s="141"/>
      <c r="N116" s="145"/>
      <c r="O116" s="145"/>
    </row>
    <row r="117" spans="1:15" ht="12.75">
      <c r="A117" s="90"/>
      <c r="B117" s="37" t="str">
        <f>'Gene Table'!D117</f>
        <v>MIMAT0000428</v>
      </c>
      <c r="C117" s="140" t="s">
        <v>81</v>
      </c>
      <c r="D117" s="141"/>
      <c r="E117" s="141"/>
      <c r="F117" s="141"/>
      <c r="G117" s="141"/>
      <c r="H117" s="141"/>
      <c r="I117" s="141"/>
      <c r="J117" s="141"/>
      <c r="K117" s="141"/>
      <c r="L117" s="141"/>
      <c r="M117" s="141"/>
      <c r="N117" s="145"/>
      <c r="O117" s="145"/>
    </row>
    <row r="118" spans="1:15" ht="12.75">
      <c r="A118" s="90"/>
      <c r="B118" s="37" t="str">
        <f>'Gene Table'!D118</f>
        <v>MIMAT0000072</v>
      </c>
      <c r="C118" s="140" t="s">
        <v>85</v>
      </c>
      <c r="D118" s="141"/>
      <c r="E118" s="141"/>
      <c r="F118" s="141"/>
      <c r="G118" s="141"/>
      <c r="H118" s="141"/>
      <c r="I118" s="141"/>
      <c r="J118" s="141"/>
      <c r="K118" s="141"/>
      <c r="L118" s="141"/>
      <c r="M118" s="141"/>
      <c r="N118" s="145"/>
      <c r="O118" s="145"/>
    </row>
    <row r="119" spans="1:15" ht="12.75">
      <c r="A119" s="90"/>
      <c r="B119" s="37" t="str">
        <f>'Gene Table'!D119</f>
        <v>MIMAT0000226</v>
      </c>
      <c r="C119" s="140" t="s">
        <v>89</v>
      </c>
      <c r="D119" s="141"/>
      <c r="E119" s="141"/>
      <c r="F119" s="141"/>
      <c r="G119" s="141"/>
      <c r="H119" s="141"/>
      <c r="I119" s="141"/>
      <c r="J119" s="141"/>
      <c r="K119" s="141"/>
      <c r="L119" s="141"/>
      <c r="M119" s="141"/>
      <c r="N119" s="145"/>
      <c r="O119" s="145"/>
    </row>
    <row r="120" spans="1:15" ht="12.75">
      <c r="A120" s="90"/>
      <c r="B120" s="37" t="str">
        <f>'Gene Table'!D120</f>
        <v>MIMAT0001412</v>
      </c>
      <c r="C120" s="140" t="s">
        <v>93</v>
      </c>
      <c r="D120" s="141"/>
      <c r="E120" s="141"/>
      <c r="F120" s="141"/>
      <c r="G120" s="141"/>
      <c r="H120" s="141"/>
      <c r="I120" s="141"/>
      <c r="J120" s="141"/>
      <c r="K120" s="141"/>
      <c r="L120" s="141"/>
      <c r="M120" s="141"/>
      <c r="N120" s="145"/>
      <c r="O120" s="145"/>
    </row>
    <row r="121" spans="1:15" ht="12.75">
      <c r="A121" s="90"/>
      <c r="B121" s="37" t="str">
        <f>'Gene Table'!D121</f>
        <v>MIMAT0002846</v>
      </c>
      <c r="C121" s="140" t="s">
        <v>97</v>
      </c>
      <c r="D121" s="141"/>
      <c r="E121" s="141"/>
      <c r="F121" s="141"/>
      <c r="G121" s="141"/>
      <c r="H121" s="141"/>
      <c r="I121" s="141"/>
      <c r="J121" s="141"/>
      <c r="K121" s="141"/>
      <c r="L121" s="141"/>
      <c r="M121" s="141"/>
      <c r="N121" s="145"/>
      <c r="O121" s="145"/>
    </row>
    <row r="122" spans="1:15" ht="12.75">
      <c r="A122" s="90"/>
      <c r="B122" s="37" t="str">
        <f>'Gene Table'!D122</f>
        <v>MIMAT0000258</v>
      </c>
      <c r="C122" s="140" t="s">
        <v>101</v>
      </c>
      <c r="D122" s="141"/>
      <c r="E122" s="141"/>
      <c r="F122" s="141"/>
      <c r="G122" s="141"/>
      <c r="H122" s="141"/>
      <c r="I122" s="141"/>
      <c r="J122" s="141"/>
      <c r="K122" s="141"/>
      <c r="L122" s="141"/>
      <c r="M122" s="141"/>
      <c r="N122" s="145"/>
      <c r="O122" s="145"/>
    </row>
    <row r="123" spans="1:15" ht="12.75">
      <c r="A123" s="90"/>
      <c r="B123" s="37" t="str">
        <f>'Gene Table'!D123</f>
        <v>MIMAT0000070</v>
      </c>
      <c r="C123" s="140" t="s">
        <v>105</v>
      </c>
      <c r="D123" s="141"/>
      <c r="E123" s="141"/>
      <c r="F123" s="141"/>
      <c r="G123" s="141"/>
      <c r="H123" s="141"/>
      <c r="I123" s="141"/>
      <c r="J123" s="141"/>
      <c r="K123" s="141"/>
      <c r="L123" s="141"/>
      <c r="M123" s="141"/>
      <c r="N123" s="145"/>
      <c r="O123" s="145"/>
    </row>
    <row r="124" spans="1:15" ht="12.75">
      <c r="A124" s="90"/>
      <c r="B124" s="37" t="str">
        <f>'Gene Table'!D124</f>
        <v>MIMAT0000086</v>
      </c>
      <c r="C124" s="140" t="s">
        <v>109</v>
      </c>
      <c r="D124" s="141"/>
      <c r="E124" s="141"/>
      <c r="F124" s="141"/>
      <c r="G124" s="141"/>
      <c r="H124" s="141"/>
      <c r="I124" s="141"/>
      <c r="J124" s="141"/>
      <c r="K124" s="141"/>
      <c r="L124" s="141"/>
      <c r="M124" s="141"/>
      <c r="N124" s="145"/>
      <c r="O124" s="145"/>
    </row>
    <row r="125" spans="1:15" ht="12.75">
      <c r="A125" s="90"/>
      <c r="B125" s="37" t="str">
        <f>'Gene Table'!D125</f>
        <v>MIMAT0000681</v>
      </c>
      <c r="C125" s="140" t="s">
        <v>113</v>
      </c>
      <c r="D125" s="141"/>
      <c r="E125" s="141"/>
      <c r="F125" s="141"/>
      <c r="G125" s="141"/>
      <c r="H125" s="141"/>
      <c r="I125" s="141"/>
      <c r="J125" s="141"/>
      <c r="K125" s="141"/>
      <c r="L125" s="141"/>
      <c r="M125" s="141"/>
      <c r="N125" s="145"/>
      <c r="O125" s="145"/>
    </row>
    <row r="126" spans="1:15" ht="12.75">
      <c r="A126" s="90"/>
      <c r="B126" s="37" t="str">
        <f>'Gene Table'!D126</f>
        <v>MIMAT0001080</v>
      </c>
      <c r="C126" s="140" t="s">
        <v>117</v>
      </c>
      <c r="D126" s="141"/>
      <c r="E126" s="141"/>
      <c r="F126" s="141"/>
      <c r="G126" s="141"/>
      <c r="H126" s="141"/>
      <c r="I126" s="141"/>
      <c r="J126" s="141"/>
      <c r="K126" s="141"/>
      <c r="L126" s="141"/>
      <c r="M126" s="141"/>
      <c r="N126" s="145"/>
      <c r="O126" s="145"/>
    </row>
    <row r="127" spans="1:15" ht="12.75">
      <c r="A127" s="90"/>
      <c r="B127" s="37" t="str">
        <f>'Gene Table'!D127</f>
        <v>MIMAT0000419</v>
      </c>
      <c r="C127" s="140" t="s">
        <v>121</v>
      </c>
      <c r="D127" s="141"/>
      <c r="E127" s="141"/>
      <c r="F127" s="141"/>
      <c r="G127" s="141"/>
      <c r="H127" s="141"/>
      <c r="I127" s="141"/>
      <c r="J127" s="141"/>
      <c r="K127" s="141"/>
      <c r="L127" s="141"/>
      <c r="M127" s="141"/>
      <c r="N127" s="145"/>
      <c r="O127" s="145"/>
    </row>
    <row r="128" spans="1:15" ht="12.75">
      <c r="A128" s="90"/>
      <c r="B128" s="37" t="str">
        <f>'Gene Table'!D128</f>
        <v>MIMAT0000073</v>
      </c>
      <c r="C128" s="140" t="s">
        <v>125</v>
      </c>
      <c r="D128" s="141"/>
      <c r="E128" s="141"/>
      <c r="F128" s="141"/>
      <c r="G128" s="141"/>
      <c r="H128" s="141"/>
      <c r="I128" s="141"/>
      <c r="J128" s="141"/>
      <c r="K128" s="141"/>
      <c r="L128" s="141"/>
      <c r="M128" s="141"/>
      <c r="N128" s="145"/>
      <c r="O128" s="145"/>
    </row>
    <row r="129" spans="1:15" ht="12.75">
      <c r="A129" s="90"/>
      <c r="B129" s="37" t="str">
        <f>'Gene Table'!D129</f>
        <v>MIMAT0000084</v>
      </c>
      <c r="C129" s="140" t="s">
        <v>129</v>
      </c>
      <c r="D129" s="141"/>
      <c r="E129" s="141"/>
      <c r="F129" s="141"/>
      <c r="G129" s="141"/>
      <c r="H129" s="141"/>
      <c r="I129" s="141"/>
      <c r="J129" s="141"/>
      <c r="K129" s="141"/>
      <c r="L129" s="141"/>
      <c r="M129" s="141"/>
      <c r="N129" s="145"/>
      <c r="O129" s="145"/>
    </row>
    <row r="130" spans="1:15" ht="12.75">
      <c r="A130" s="90"/>
      <c r="B130" s="37" t="str">
        <f>'Gene Table'!D130</f>
        <v>MIMAT0000256</v>
      </c>
      <c r="C130" s="140" t="s">
        <v>133</v>
      </c>
      <c r="D130" s="141"/>
      <c r="E130" s="141"/>
      <c r="F130" s="141"/>
      <c r="G130" s="141"/>
      <c r="H130" s="141"/>
      <c r="I130" s="141"/>
      <c r="J130" s="141"/>
      <c r="K130" s="141"/>
      <c r="L130" s="141"/>
      <c r="M130" s="141"/>
      <c r="N130" s="145"/>
      <c r="O130" s="145"/>
    </row>
    <row r="131" spans="1:15" ht="12.75">
      <c r="A131" s="90"/>
      <c r="B131" s="37" t="str">
        <f>'Gene Table'!D131</f>
        <v>MIMAT0000104</v>
      </c>
      <c r="C131" s="140" t="s">
        <v>137</v>
      </c>
      <c r="D131" s="141"/>
      <c r="E131" s="141"/>
      <c r="F131" s="141"/>
      <c r="G131" s="141"/>
      <c r="H131" s="141"/>
      <c r="I131" s="141"/>
      <c r="J131" s="141"/>
      <c r="K131" s="141"/>
      <c r="L131" s="141"/>
      <c r="M131" s="141"/>
      <c r="N131" s="145"/>
      <c r="O131" s="145"/>
    </row>
    <row r="132" spans="1:15" ht="12.75">
      <c r="A132" s="90"/>
      <c r="B132" s="37" t="str">
        <f>'Gene Table'!D132</f>
        <v>MIMAT0000074</v>
      </c>
      <c r="C132" s="140" t="s">
        <v>141</v>
      </c>
      <c r="D132" s="141"/>
      <c r="E132" s="141"/>
      <c r="F132" s="141"/>
      <c r="G132" s="141"/>
      <c r="H132" s="141"/>
      <c r="I132" s="141"/>
      <c r="J132" s="141"/>
      <c r="K132" s="141"/>
      <c r="L132" s="141"/>
      <c r="M132" s="141"/>
      <c r="N132" s="145"/>
      <c r="O132" s="145"/>
    </row>
    <row r="133" spans="1:15" ht="12.75">
      <c r="A133" s="90"/>
      <c r="B133" s="37" t="str">
        <f>'Gene Table'!D133</f>
        <v>MIMAT0000257</v>
      </c>
      <c r="C133" s="140" t="s">
        <v>145</v>
      </c>
      <c r="D133" s="141"/>
      <c r="E133" s="141"/>
      <c r="F133" s="141"/>
      <c r="G133" s="141"/>
      <c r="H133" s="141"/>
      <c r="I133" s="141"/>
      <c r="J133" s="141"/>
      <c r="K133" s="141"/>
      <c r="L133" s="141"/>
      <c r="M133" s="141"/>
      <c r="N133" s="145"/>
      <c r="O133" s="145"/>
    </row>
    <row r="134" spans="1:15" ht="12.75">
      <c r="A134" s="90"/>
      <c r="B134" s="37" t="str">
        <f>'Gene Table'!D134</f>
        <v>MIMAT0000510</v>
      </c>
      <c r="C134" s="140" t="s">
        <v>149</v>
      </c>
      <c r="D134" s="141"/>
      <c r="E134" s="141"/>
      <c r="F134" s="141"/>
      <c r="G134" s="141"/>
      <c r="H134" s="141"/>
      <c r="I134" s="141"/>
      <c r="J134" s="141"/>
      <c r="K134" s="141"/>
      <c r="L134" s="141"/>
      <c r="M134" s="141"/>
      <c r="N134" s="145"/>
      <c r="O134" s="145"/>
    </row>
    <row r="135" spans="1:15" ht="12.75">
      <c r="A135" s="90"/>
      <c r="B135" s="37" t="str">
        <f>'Gene Table'!D135</f>
        <v>MIMAT0005792</v>
      </c>
      <c r="C135" s="140" t="s">
        <v>153</v>
      </c>
      <c r="D135" s="141"/>
      <c r="E135" s="141"/>
      <c r="F135" s="141"/>
      <c r="G135" s="141"/>
      <c r="H135" s="141"/>
      <c r="I135" s="141"/>
      <c r="J135" s="141"/>
      <c r="K135" s="141"/>
      <c r="L135" s="141"/>
      <c r="M135" s="141"/>
      <c r="N135" s="145"/>
      <c r="O135" s="145"/>
    </row>
    <row r="136" spans="1:15" ht="12.75">
      <c r="A136" s="90"/>
      <c r="B136" s="37" t="str">
        <f>'Gene Table'!D136</f>
        <v>MIMAT0000232</v>
      </c>
      <c r="C136" s="140" t="s">
        <v>157</v>
      </c>
      <c r="D136" s="141"/>
      <c r="E136" s="141"/>
      <c r="F136" s="141"/>
      <c r="G136" s="141"/>
      <c r="H136" s="141"/>
      <c r="I136" s="141"/>
      <c r="J136" s="141"/>
      <c r="K136" s="141"/>
      <c r="L136" s="141"/>
      <c r="M136" s="141"/>
      <c r="N136" s="145"/>
      <c r="O136" s="145"/>
    </row>
    <row r="137" spans="1:15" ht="12.75">
      <c r="A137" s="90"/>
      <c r="B137" s="37" t="str">
        <f>'Gene Table'!D137</f>
        <v>MIMAT0005455</v>
      </c>
      <c r="C137" s="140" t="s">
        <v>161</v>
      </c>
      <c r="D137" s="141"/>
      <c r="E137" s="141"/>
      <c r="F137" s="141"/>
      <c r="G137" s="141"/>
      <c r="H137" s="141"/>
      <c r="I137" s="141"/>
      <c r="J137" s="141"/>
      <c r="K137" s="141"/>
      <c r="L137" s="141"/>
      <c r="M137" s="141"/>
      <c r="N137" s="145"/>
      <c r="O137" s="145"/>
    </row>
    <row r="138" spans="1:15" ht="12.75">
      <c r="A138" s="90"/>
      <c r="B138" s="37" t="str">
        <f>'Gene Table'!D138</f>
        <v>MIMAT0004568</v>
      </c>
      <c r="C138" s="140" t="s">
        <v>165</v>
      </c>
      <c r="D138" s="141"/>
      <c r="E138" s="141"/>
      <c r="F138" s="141"/>
      <c r="G138" s="141"/>
      <c r="H138" s="141"/>
      <c r="I138" s="141"/>
      <c r="J138" s="141"/>
      <c r="K138" s="141"/>
      <c r="L138" s="141"/>
      <c r="M138" s="141"/>
      <c r="N138" s="145"/>
      <c r="O138" s="145"/>
    </row>
    <row r="139" spans="1:15" ht="12.75">
      <c r="A139" s="90"/>
      <c r="B139" s="37" t="str">
        <f>'Gene Table'!D139</f>
        <v>MIMAT0004571</v>
      </c>
      <c r="C139" s="140" t="s">
        <v>169</v>
      </c>
      <c r="D139" s="141"/>
      <c r="E139" s="141"/>
      <c r="F139" s="141"/>
      <c r="G139" s="141"/>
      <c r="H139" s="141"/>
      <c r="I139" s="141"/>
      <c r="J139" s="141"/>
      <c r="K139" s="141"/>
      <c r="L139" s="141"/>
      <c r="M139" s="141"/>
      <c r="N139" s="145"/>
      <c r="O139" s="145"/>
    </row>
    <row r="140" spans="1:15" ht="12.75">
      <c r="A140" s="90"/>
      <c r="B140" s="37" t="str">
        <f>'Gene Table'!D140</f>
        <v>MIMAT0004481</v>
      </c>
      <c r="C140" s="140" t="s">
        <v>173</v>
      </c>
      <c r="D140" s="141"/>
      <c r="E140" s="141"/>
      <c r="F140" s="141"/>
      <c r="G140" s="141"/>
      <c r="H140" s="141"/>
      <c r="I140" s="141"/>
      <c r="J140" s="141"/>
      <c r="K140" s="141"/>
      <c r="L140" s="141"/>
      <c r="M140" s="141"/>
      <c r="N140" s="145"/>
      <c r="O140" s="145"/>
    </row>
    <row r="141" spans="1:15" ht="12.75">
      <c r="A141" s="90"/>
      <c r="B141" s="37" t="str">
        <f>'Gene Table'!D141</f>
        <v>MIMAT0004482</v>
      </c>
      <c r="C141" s="140" t="s">
        <v>177</v>
      </c>
      <c r="D141" s="141"/>
      <c r="E141" s="141"/>
      <c r="F141" s="141"/>
      <c r="G141" s="141"/>
      <c r="H141" s="141"/>
      <c r="I141" s="141"/>
      <c r="J141" s="141"/>
      <c r="K141" s="141"/>
      <c r="L141" s="141"/>
      <c r="M141" s="141"/>
      <c r="N141" s="145"/>
      <c r="O141" s="145"/>
    </row>
    <row r="142" spans="1:15" ht="12.75">
      <c r="A142" s="90"/>
      <c r="B142" s="37" t="str">
        <f>'Gene Table'!D142</f>
        <v>MIMAT0004483</v>
      </c>
      <c r="C142" s="140" t="s">
        <v>181</v>
      </c>
      <c r="D142" s="141"/>
      <c r="E142" s="141"/>
      <c r="F142" s="141"/>
      <c r="G142" s="141"/>
      <c r="H142" s="141"/>
      <c r="I142" s="141"/>
      <c r="J142" s="141"/>
      <c r="K142" s="141"/>
      <c r="L142" s="141"/>
      <c r="M142" s="141"/>
      <c r="N142" s="145"/>
      <c r="O142" s="145"/>
    </row>
    <row r="143" spans="1:15" ht="12.75">
      <c r="A143" s="90"/>
      <c r="B143" s="37" t="str">
        <f>'Gene Table'!D143</f>
        <v>MIMAT0004484</v>
      </c>
      <c r="C143" s="140" t="s">
        <v>185</v>
      </c>
      <c r="D143" s="141"/>
      <c r="E143" s="141"/>
      <c r="F143" s="141"/>
      <c r="G143" s="141"/>
      <c r="H143" s="141"/>
      <c r="I143" s="141"/>
      <c r="J143" s="141"/>
      <c r="K143" s="141"/>
      <c r="L143" s="141"/>
      <c r="M143" s="141"/>
      <c r="N143" s="145"/>
      <c r="O143" s="145"/>
    </row>
    <row r="144" spans="1:15" ht="12.75">
      <c r="A144" s="90"/>
      <c r="B144" s="37" t="str">
        <f>'Gene Table'!D144</f>
        <v>MIMAT0004485</v>
      </c>
      <c r="C144" s="140" t="s">
        <v>189</v>
      </c>
      <c r="D144" s="141"/>
      <c r="E144" s="141"/>
      <c r="F144" s="141"/>
      <c r="G144" s="141"/>
      <c r="H144" s="141"/>
      <c r="I144" s="141"/>
      <c r="J144" s="141"/>
      <c r="K144" s="141"/>
      <c r="L144" s="141"/>
      <c r="M144" s="141"/>
      <c r="N144" s="145"/>
      <c r="O144" s="145"/>
    </row>
    <row r="145" spans="1:15" ht="12.75">
      <c r="A145" s="90"/>
      <c r="B145" s="37" t="str">
        <f>'Gene Table'!D145</f>
        <v>MIMAT0004486</v>
      </c>
      <c r="C145" s="140" t="s">
        <v>193</v>
      </c>
      <c r="D145" s="141"/>
      <c r="E145" s="141"/>
      <c r="F145" s="141"/>
      <c r="G145" s="141"/>
      <c r="H145" s="141"/>
      <c r="I145" s="141"/>
      <c r="J145" s="141"/>
      <c r="K145" s="141"/>
      <c r="L145" s="141"/>
      <c r="M145" s="141"/>
      <c r="N145" s="145"/>
      <c r="O145" s="145"/>
    </row>
    <row r="146" spans="1:15" ht="12.75">
      <c r="A146" s="90"/>
      <c r="B146" s="37" t="str">
        <f>'Gene Table'!D146</f>
        <v>MIMAT0004487</v>
      </c>
      <c r="C146" s="140" t="s">
        <v>197</v>
      </c>
      <c r="D146" s="141"/>
      <c r="E146" s="141"/>
      <c r="F146" s="141"/>
      <c r="G146" s="141"/>
      <c r="H146" s="141"/>
      <c r="I146" s="141"/>
      <c r="J146" s="141"/>
      <c r="K146" s="141"/>
      <c r="L146" s="141"/>
      <c r="M146" s="141"/>
      <c r="N146" s="145"/>
      <c r="O146" s="145"/>
    </row>
    <row r="147" spans="1:15" ht="12.75">
      <c r="A147" s="90"/>
      <c r="B147" s="37" t="str">
        <f>'Gene Table'!D147</f>
        <v>MIMAT0004585</v>
      </c>
      <c r="C147" s="140" t="s">
        <v>201</v>
      </c>
      <c r="D147" s="141"/>
      <c r="E147" s="141"/>
      <c r="F147" s="141"/>
      <c r="G147" s="141"/>
      <c r="H147" s="141"/>
      <c r="I147" s="141"/>
      <c r="J147" s="141"/>
      <c r="K147" s="141"/>
      <c r="L147" s="141"/>
      <c r="M147" s="141"/>
      <c r="N147" s="145"/>
      <c r="O147" s="145"/>
    </row>
    <row r="148" spans="1:15" ht="12.75">
      <c r="A148" s="90"/>
      <c r="B148" s="37" t="str">
        <f>'Gene Table'!D148</f>
        <v>MIMAT0004512</v>
      </c>
      <c r="C148" s="140" t="s">
        <v>205</v>
      </c>
      <c r="D148" s="141"/>
      <c r="E148" s="141"/>
      <c r="F148" s="141"/>
      <c r="G148" s="141"/>
      <c r="H148" s="141"/>
      <c r="I148" s="141"/>
      <c r="J148" s="141"/>
      <c r="K148" s="141"/>
      <c r="L148" s="141"/>
      <c r="M148" s="141"/>
      <c r="N148" s="145"/>
      <c r="O148" s="145"/>
    </row>
    <row r="149" spans="1:15" ht="12.75">
      <c r="A149" s="90"/>
      <c r="B149" s="37" t="str">
        <f>'Gene Table'!D149</f>
        <v>MIMAT0004513</v>
      </c>
      <c r="C149" s="140" t="s">
        <v>209</v>
      </c>
      <c r="D149" s="141"/>
      <c r="E149" s="141"/>
      <c r="F149" s="141"/>
      <c r="G149" s="141"/>
      <c r="H149" s="141"/>
      <c r="I149" s="141"/>
      <c r="J149" s="141"/>
      <c r="K149" s="141"/>
      <c r="L149" s="141"/>
      <c r="M149" s="141"/>
      <c r="N149" s="145"/>
      <c r="O149" s="145"/>
    </row>
    <row r="150" spans="1:15" ht="12.75">
      <c r="A150" s="90"/>
      <c r="B150" s="37" t="str">
        <f>'Gene Table'!D150</f>
        <v>MIMAT0004556</v>
      </c>
      <c r="C150" s="140" t="s">
        <v>213</v>
      </c>
      <c r="D150" s="141"/>
      <c r="E150" s="141"/>
      <c r="F150" s="141"/>
      <c r="G150" s="141"/>
      <c r="H150" s="141"/>
      <c r="I150" s="141"/>
      <c r="J150" s="141"/>
      <c r="K150" s="141"/>
      <c r="L150" s="141"/>
      <c r="M150" s="141"/>
      <c r="N150" s="145"/>
      <c r="O150" s="145"/>
    </row>
    <row r="151" spans="1:15" ht="12.75">
      <c r="A151" s="90"/>
      <c r="B151" s="37" t="str">
        <f>'Gene Table'!D151</f>
        <v>MIMAT0004590</v>
      </c>
      <c r="C151" s="140" t="s">
        <v>217</v>
      </c>
      <c r="D151" s="141"/>
      <c r="E151" s="141"/>
      <c r="F151" s="141"/>
      <c r="G151" s="141"/>
      <c r="H151" s="141"/>
      <c r="I151" s="141"/>
      <c r="J151" s="141"/>
      <c r="K151" s="141"/>
      <c r="L151" s="141"/>
      <c r="M151" s="141"/>
      <c r="N151" s="145"/>
      <c r="O151" s="145"/>
    </row>
    <row r="152" spans="1:15" ht="12.75">
      <c r="A152" s="90"/>
      <c r="B152" s="37" t="str">
        <f>'Gene Table'!D152</f>
        <v>MIMAT0004591</v>
      </c>
      <c r="C152" s="140" t="s">
        <v>221</v>
      </c>
      <c r="D152" s="141"/>
      <c r="E152" s="141"/>
      <c r="F152" s="141"/>
      <c r="G152" s="141"/>
      <c r="H152" s="141"/>
      <c r="I152" s="141"/>
      <c r="J152" s="141"/>
      <c r="K152" s="141"/>
      <c r="L152" s="141"/>
      <c r="M152" s="141"/>
      <c r="N152" s="145"/>
      <c r="O152" s="145"/>
    </row>
    <row r="153" spans="1:15" ht="12.75">
      <c r="A153" s="90"/>
      <c r="B153" s="37" t="str">
        <f>'Gene Table'!D153</f>
        <v>MIMAT0004599</v>
      </c>
      <c r="C153" s="140" t="s">
        <v>225</v>
      </c>
      <c r="D153" s="141"/>
      <c r="E153" s="141"/>
      <c r="F153" s="141"/>
      <c r="G153" s="141"/>
      <c r="H153" s="141"/>
      <c r="I153" s="141"/>
      <c r="J153" s="141"/>
      <c r="K153" s="141"/>
      <c r="L153" s="141"/>
      <c r="M153" s="141"/>
      <c r="N153" s="145"/>
      <c r="O153" s="145"/>
    </row>
    <row r="154" spans="1:15" ht="12.75">
      <c r="A154" s="90"/>
      <c r="B154" s="37" t="str">
        <f>'Gene Table'!D154</f>
        <v>MIMAT0004601</v>
      </c>
      <c r="C154" s="140" t="s">
        <v>229</v>
      </c>
      <c r="D154" s="141"/>
      <c r="E154" s="141"/>
      <c r="F154" s="141"/>
      <c r="G154" s="141"/>
      <c r="H154" s="141"/>
      <c r="I154" s="141"/>
      <c r="J154" s="141"/>
      <c r="K154" s="141"/>
      <c r="L154" s="141"/>
      <c r="M154" s="141"/>
      <c r="N154" s="145"/>
      <c r="O154" s="145"/>
    </row>
    <row r="155" spans="1:15" ht="12.75">
      <c r="A155" s="90"/>
      <c r="B155" s="37" t="str">
        <f>'Gene Table'!D155</f>
        <v>MIMAT0004608</v>
      </c>
      <c r="C155" s="140" t="s">
        <v>233</v>
      </c>
      <c r="D155" s="141"/>
      <c r="E155" s="141"/>
      <c r="F155" s="141"/>
      <c r="G155" s="141"/>
      <c r="H155" s="141"/>
      <c r="I155" s="141"/>
      <c r="J155" s="141"/>
      <c r="K155" s="141"/>
      <c r="L155" s="141"/>
      <c r="M155" s="141"/>
      <c r="N155" s="145"/>
      <c r="O155" s="145"/>
    </row>
    <row r="156" spans="1:15" ht="12.75">
      <c r="A156" s="90"/>
      <c r="B156" s="37" t="str">
        <f>'Gene Table'!D156</f>
        <v>MIMAT0004549</v>
      </c>
      <c r="C156" s="140" t="s">
        <v>237</v>
      </c>
      <c r="D156" s="141"/>
      <c r="E156" s="141"/>
      <c r="F156" s="141"/>
      <c r="G156" s="141"/>
      <c r="H156" s="141"/>
      <c r="I156" s="141"/>
      <c r="J156" s="141"/>
      <c r="K156" s="141"/>
      <c r="L156" s="141"/>
      <c r="M156" s="141"/>
      <c r="N156" s="145"/>
      <c r="O156" s="145"/>
    </row>
    <row r="157" spans="1:15" ht="12.75">
      <c r="A157" s="90"/>
      <c r="B157" s="37" t="str">
        <f>'Gene Table'!D157</f>
        <v>MIMAT0004658</v>
      </c>
      <c r="C157" s="140" t="s">
        <v>241</v>
      </c>
      <c r="D157" s="141"/>
      <c r="E157" s="141"/>
      <c r="F157" s="141"/>
      <c r="G157" s="141"/>
      <c r="H157" s="141"/>
      <c r="I157" s="141"/>
      <c r="J157" s="141"/>
      <c r="K157" s="141"/>
      <c r="L157" s="141"/>
      <c r="M157" s="141"/>
      <c r="N157" s="145"/>
      <c r="O157" s="145"/>
    </row>
    <row r="158" spans="1:15" ht="12.75">
      <c r="A158" s="90"/>
      <c r="B158" s="37" t="str">
        <f>'Gene Table'!D158</f>
        <v>MIMAT0004657</v>
      </c>
      <c r="C158" s="140" t="s">
        <v>245</v>
      </c>
      <c r="D158" s="141"/>
      <c r="E158" s="141"/>
      <c r="F158" s="141"/>
      <c r="G158" s="141"/>
      <c r="H158" s="141"/>
      <c r="I158" s="141"/>
      <c r="J158" s="141"/>
      <c r="K158" s="141"/>
      <c r="L158" s="141"/>
      <c r="M158" s="141"/>
      <c r="N158" s="145"/>
      <c r="O158" s="145"/>
    </row>
    <row r="159" spans="1:15" ht="12.75">
      <c r="A159" s="90"/>
      <c r="B159" s="37" t="str">
        <f>'Gene Table'!D159</f>
        <v>MIMAT0002810</v>
      </c>
      <c r="C159" s="140" t="s">
        <v>249</v>
      </c>
      <c r="D159" s="141"/>
      <c r="E159" s="141"/>
      <c r="F159" s="141"/>
      <c r="G159" s="141"/>
      <c r="H159" s="141"/>
      <c r="I159" s="141"/>
      <c r="J159" s="141"/>
      <c r="K159" s="141"/>
      <c r="L159" s="141"/>
      <c r="M159" s="141"/>
      <c r="N159" s="145"/>
      <c r="O159" s="145"/>
    </row>
    <row r="160" spans="1:15" ht="12.75">
      <c r="A160" s="90"/>
      <c r="B160" s="37" t="str">
        <f>'Gene Table'!D160</f>
        <v>MIMAT0004493</v>
      </c>
      <c r="C160" s="140" t="s">
        <v>253</v>
      </c>
      <c r="D160" s="141"/>
      <c r="E160" s="141"/>
      <c r="F160" s="141"/>
      <c r="G160" s="141"/>
      <c r="H160" s="141"/>
      <c r="I160" s="141"/>
      <c r="J160" s="141"/>
      <c r="K160" s="141"/>
      <c r="L160" s="141"/>
      <c r="M160" s="141"/>
      <c r="N160" s="145"/>
      <c r="O160" s="145"/>
    </row>
    <row r="161" spans="1:15" ht="12.75">
      <c r="A161" s="90"/>
      <c r="B161" s="37" t="str">
        <f>'Gene Table'!D161</f>
        <v>MIMAT0004495</v>
      </c>
      <c r="C161" s="140" t="s">
        <v>257</v>
      </c>
      <c r="D161" s="141"/>
      <c r="E161" s="141"/>
      <c r="F161" s="141"/>
      <c r="G161" s="141"/>
      <c r="H161" s="141"/>
      <c r="I161" s="141"/>
      <c r="J161" s="141"/>
      <c r="K161" s="141"/>
      <c r="L161" s="141"/>
      <c r="M161" s="141"/>
      <c r="N161" s="145"/>
      <c r="O161" s="145"/>
    </row>
    <row r="162" spans="1:15" ht="12.75">
      <c r="A162" s="90"/>
      <c r="B162" s="37" t="str">
        <f>'Gene Table'!D162</f>
        <v>MIMAT0004515</v>
      </c>
      <c r="C162" s="140" t="s">
        <v>261</v>
      </c>
      <c r="D162" s="141"/>
      <c r="E162" s="141"/>
      <c r="F162" s="141"/>
      <c r="G162" s="141"/>
      <c r="H162" s="141"/>
      <c r="I162" s="141"/>
      <c r="J162" s="141"/>
      <c r="K162" s="141"/>
      <c r="L162" s="141"/>
      <c r="M162" s="141"/>
      <c r="N162" s="145"/>
      <c r="O162" s="145"/>
    </row>
    <row r="163" spans="1:15" ht="12.75">
      <c r="A163" s="90"/>
      <c r="B163" s="37" t="str">
        <f>'Gene Table'!D163</f>
        <v>MIMAT0004673</v>
      </c>
      <c r="C163" s="140" t="s">
        <v>265</v>
      </c>
      <c r="D163" s="141"/>
      <c r="E163" s="141"/>
      <c r="F163" s="141"/>
      <c r="G163" s="141"/>
      <c r="H163" s="141"/>
      <c r="I163" s="141"/>
      <c r="J163" s="141"/>
      <c r="K163" s="141"/>
      <c r="L163" s="141"/>
      <c r="M163" s="141"/>
      <c r="N163" s="145"/>
      <c r="O163" s="145"/>
    </row>
    <row r="164" spans="1:15" ht="12.75">
      <c r="A164" s="90"/>
      <c r="B164" s="37" t="str">
        <f>'Gene Table'!D164</f>
        <v>MIMAT0004504</v>
      </c>
      <c r="C164" s="140" t="s">
        <v>269</v>
      </c>
      <c r="D164" s="141"/>
      <c r="E164" s="141"/>
      <c r="F164" s="141"/>
      <c r="G164" s="141"/>
      <c r="H164" s="141"/>
      <c r="I164" s="141"/>
      <c r="J164" s="141"/>
      <c r="K164" s="141"/>
      <c r="L164" s="141"/>
      <c r="M164" s="141"/>
      <c r="N164" s="145"/>
      <c r="O164" s="145"/>
    </row>
    <row r="165" spans="1:15" ht="12.75">
      <c r="A165" s="90"/>
      <c r="B165" s="37" t="str">
        <f>'Gene Table'!D165</f>
        <v>MIMAT0004703</v>
      </c>
      <c r="C165" s="140" t="s">
        <v>273</v>
      </c>
      <c r="D165" s="141"/>
      <c r="E165" s="141"/>
      <c r="F165" s="141"/>
      <c r="G165" s="141"/>
      <c r="H165" s="141"/>
      <c r="I165" s="141"/>
      <c r="J165" s="141"/>
      <c r="K165" s="141"/>
      <c r="L165" s="141"/>
      <c r="M165" s="141"/>
      <c r="N165" s="145"/>
      <c r="O165" s="145"/>
    </row>
    <row r="166" spans="1:15" ht="12.75">
      <c r="A166" s="90"/>
      <c r="B166" s="37" t="str">
        <f>'Gene Table'!D166</f>
        <v>MIMAT0004768</v>
      </c>
      <c r="C166" s="140" t="s">
        <v>277</v>
      </c>
      <c r="D166" s="141"/>
      <c r="E166" s="141"/>
      <c r="F166" s="141"/>
      <c r="G166" s="141"/>
      <c r="H166" s="141"/>
      <c r="I166" s="141"/>
      <c r="J166" s="141"/>
      <c r="K166" s="141"/>
      <c r="L166" s="141"/>
      <c r="M166" s="141"/>
      <c r="N166" s="145"/>
      <c r="O166" s="145"/>
    </row>
    <row r="167" spans="1:15" ht="12.75">
      <c r="A167" s="90"/>
      <c r="B167" s="37" t="str">
        <f>'Gene Table'!D167</f>
        <v>MIMAT0000442</v>
      </c>
      <c r="C167" s="140" t="s">
        <v>281</v>
      </c>
      <c r="D167" s="141"/>
      <c r="E167" s="141"/>
      <c r="F167" s="141"/>
      <c r="G167" s="141"/>
      <c r="H167" s="141"/>
      <c r="I167" s="141"/>
      <c r="J167" s="141"/>
      <c r="K167" s="141"/>
      <c r="L167" s="141"/>
      <c r="M167" s="141"/>
      <c r="N167" s="145"/>
      <c r="O167" s="145"/>
    </row>
    <row r="168" spans="1:15" ht="12.75">
      <c r="A168" s="90"/>
      <c r="B168" s="37" t="str">
        <f>'Gene Table'!D168</f>
        <v>MIMAT0010195</v>
      </c>
      <c r="C168" s="140" t="s">
        <v>285</v>
      </c>
      <c r="D168" s="141"/>
      <c r="E168" s="141"/>
      <c r="F168" s="141"/>
      <c r="G168" s="141"/>
      <c r="H168" s="141"/>
      <c r="I168" s="141"/>
      <c r="J168" s="141"/>
      <c r="K168" s="141"/>
      <c r="L168" s="141"/>
      <c r="M168" s="141"/>
      <c r="N168" s="145"/>
      <c r="O168" s="145"/>
    </row>
    <row r="169" spans="1:15" ht="12.75">
      <c r="A169" s="90"/>
      <c r="B169" s="37" t="str">
        <f>'Gene Table'!D169</f>
        <v>MIMAT0015072</v>
      </c>
      <c r="C169" s="140" t="s">
        <v>289</v>
      </c>
      <c r="D169" s="141"/>
      <c r="E169" s="141"/>
      <c r="F169" s="141"/>
      <c r="G169" s="141"/>
      <c r="H169" s="141"/>
      <c r="I169" s="141"/>
      <c r="J169" s="141"/>
      <c r="K169" s="141"/>
      <c r="L169" s="141"/>
      <c r="M169" s="141"/>
      <c r="N169" s="145"/>
      <c r="O169" s="145"/>
    </row>
    <row r="170" spans="1:15" ht="12.75">
      <c r="A170" s="90"/>
      <c r="B170" s="37" t="str">
        <f>'Gene Table'!D170</f>
        <v>MIMAT0004592</v>
      </c>
      <c r="C170" s="140" t="s">
        <v>293</v>
      </c>
      <c r="D170" s="141"/>
      <c r="E170" s="141"/>
      <c r="F170" s="141"/>
      <c r="G170" s="141"/>
      <c r="H170" s="141"/>
      <c r="I170" s="141"/>
      <c r="J170" s="141"/>
      <c r="K170" s="141"/>
      <c r="L170" s="141"/>
      <c r="M170" s="141"/>
      <c r="N170" s="145"/>
      <c r="O170" s="145"/>
    </row>
    <row r="171" spans="1:15" ht="12.75">
      <c r="A171" s="90"/>
      <c r="B171" s="37" t="str">
        <f>'Gene Table'!D171</f>
        <v>MIMAT0004603</v>
      </c>
      <c r="C171" s="140" t="s">
        <v>297</v>
      </c>
      <c r="D171" s="141"/>
      <c r="E171" s="141"/>
      <c r="F171" s="141"/>
      <c r="G171" s="141"/>
      <c r="H171" s="141"/>
      <c r="I171" s="141"/>
      <c r="J171" s="141"/>
      <c r="K171" s="141"/>
      <c r="L171" s="141"/>
      <c r="M171" s="141"/>
      <c r="N171" s="145"/>
      <c r="O171" s="145"/>
    </row>
    <row r="172" spans="1:15" ht="12.75">
      <c r="A172" s="90"/>
      <c r="B172" s="37" t="str">
        <f>'Gene Table'!D172</f>
        <v>MIMAT0004598</v>
      </c>
      <c r="C172" s="140" t="s">
        <v>301</v>
      </c>
      <c r="D172" s="141"/>
      <c r="E172" s="141"/>
      <c r="F172" s="141"/>
      <c r="G172" s="141"/>
      <c r="H172" s="141"/>
      <c r="I172" s="141"/>
      <c r="J172" s="141"/>
      <c r="K172" s="141"/>
      <c r="L172" s="141"/>
      <c r="M172" s="141"/>
      <c r="N172" s="145"/>
      <c r="O172" s="145"/>
    </row>
    <row r="173" spans="1:15" ht="12.75">
      <c r="A173" s="90"/>
      <c r="B173" s="37" t="str">
        <f>'Gene Table'!D173</f>
        <v>MIMAT0004609</v>
      </c>
      <c r="C173" s="140" t="s">
        <v>305</v>
      </c>
      <c r="D173" s="141"/>
      <c r="E173" s="141"/>
      <c r="F173" s="141"/>
      <c r="G173" s="141"/>
      <c r="H173" s="141"/>
      <c r="I173" s="141"/>
      <c r="J173" s="141"/>
      <c r="K173" s="141"/>
      <c r="L173" s="141"/>
      <c r="M173" s="141"/>
      <c r="N173" s="145"/>
      <c r="O173" s="145"/>
    </row>
    <row r="174" spans="1:15" ht="12.75">
      <c r="A174" s="90"/>
      <c r="B174" s="37" t="str">
        <f>'Gene Table'!D174</f>
        <v>MIMAT0004488</v>
      </c>
      <c r="C174" s="140" t="s">
        <v>309</v>
      </c>
      <c r="D174" s="141"/>
      <c r="E174" s="141"/>
      <c r="F174" s="141"/>
      <c r="G174" s="141"/>
      <c r="H174" s="141"/>
      <c r="I174" s="141"/>
      <c r="J174" s="141"/>
      <c r="K174" s="141"/>
      <c r="L174" s="141"/>
      <c r="M174" s="141"/>
      <c r="N174" s="145"/>
      <c r="O174" s="145"/>
    </row>
    <row r="175" spans="1:15" ht="12.75">
      <c r="A175" s="90"/>
      <c r="B175" s="37" t="str">
        <f>'Gene Table'!D175</f>
        <v>MIMAT0004489</v>
      </c>
      <c r="C175" s="140" t="s">
        <v>313</v>
      </c>
      <c r="D175" s="141"/>
      <c r="E175" s="141"/>
      <c r="F175" s="141"/>
      <c r="G175" s="141"/>
      <c r="H175" s="141"/>
      <c r="I175" s="141"/>
      <c r="J175" s="141"/>
      <c r="K175" s="141"/>
      <c r="L175" s="141"/>
      <c r="M175" s="141"/>
      <c r="N175" s="145"/>
      <c r="O175" s="145"/>
    </row>
    <row r="176" spans="1:15" ht="12.75">
      <c r="A176" s="90"/>
      <c r="B176" s="37" t="str">
        <f>'Gene Table'!D176</f>
        <v>MIMAT0000071</v>
      </c>
      <c r="C176" s="140" t="s">
        <v>317</v>
      </c>
      <c r="D176" s="141"/>
      <c r="E176" s="141"/>
      <c r="F176" s="141"/>
      <c r="G176" s="141"/>
      <c r="H176" s="141"/>
      <c r="I176" s="141"/>
      <c r="J176" s="141"/>
      <c r="K176" s="141"/>
      <c r="L176" s="141"/>
      <c r="M176" s="141"/>
      <c r="N176" s="145"/>
      <c r="O176" s="145"/>
    </row>
    <row r="177" spans="1:15" ht="12.75">
      <c r="A177" s="90"/>
      <c r="B177" s="37" t="str">
        <f>'Gene Table'!D177</f>
        <v>MIMAT0004751</v>
      </c>
      <c r="C177" s="140" t="s">
        <v>321</v>
      </c>
      <c r="D177" s="141"/>
      <c r="E177" s="141"/>
      <c r="F177" s="141"/>
      <c r="G177" s="141"/>
      <c r="H177" s="141"/>
      <c r="I177" s="141"/>
      <c r="J177" s="141"/>
      <c r="K177" s="141"/>
      <c r="L177" s="141"/>
      <c r="M177" s="141"/>
      <c r="N177" s="145"/>
      <c r="O177" s="145"/>
    </row>
    <row r="178" spans="1:15" ht="12.75">
      <c r="A178" s="90"/>
      <c r="B178" s="37" t="str">
        <f>'Gene Table'!D178</f>
        <v>MIMAT0001618</v>
      </c>
      <c r="C178" s="140" t="s">
        <v>325</v>
      </c>
      <c r="D178" s="141"/>
      <c r="E178" s="141"/>
      <c r="F178" s="141"/>
      <c r="G178" s="141"/>
      <c r="H178" s="141"/>
      <c r="I178" s="141"/>
      <c r="J178" s="141"/>
      <c r="K178" s="141"/>
      <c r="L178" s="141"/>
      <c r="M178" s="141"/>
      <c r="N178" s="145"/>
      <c r="O178" s="145"/>
    </row>
    <row r="179" spans="1:15" ht="12.75">
      <c r="A179" s="90"/>
      <c r="B179" s="37" t="str">
        <f>'Gene Table'!D179</f>
        <v>MIMAT0004767</v>
      </c>
      <c r="C179" s="140" t="s">
        <v>329</v>
      </c>
      <c r="D179" s="141"/>
      <c r="E179" s="141"/>
      <c r="F179" s="141"/>
      <c r="G179" s="141"/>
      <c r="H179" s="141"/>
      <c r="I179" s="141"/>
      <c r="J179" s="141"/>
      <c r="K179" s="141"/>
      <c r="L179" s="141"/>
      <c r="M179" s="141"/>
      <c r="N179" s="145"/>
      <c r="O179" s="145"/>
    </row>
    <row r="180" spans="1:15" ht="12.75">
      <c r="A180" s="90"/>
      <c r="B180" s="37" t="str">
        <f>'Gene Table'!D180</f>
        <v>MIMAT0004562</v>
      </c>
      <c r="C180" s="140" t="s">
        <v>333</v>
      </c>
      <c r="D180" s="141"/>
      <c r="E180" s="141"/>
      <c r="F180" s="141"/>
      <c r="G180" s="141"/>
      <c r="H180" s="141"/>
      <c r="I180" s="141"/>
      <c r="J180" s="141"/>
      <c r="K180" s="141"/>
      <c r="L180" s="141"/>
      <c r="M180" s="141"/>
      <c r="N180" s="145"/>
      <c r="O180" s="145"/>
    </row>
    <row r="181" spans="1:15" ht="12.75">
      <c r="A181" s="90"/>
      <c r="B181" s="37" t="str">
        <f>'Gene Table'!D181</f>
        <v>MIMAT0004490</v>
      </c>
      <c r="C181" s="140" t="s">
        <v>337</v>
      </c>
      <c r="D181" s="141"/>
      <c r="E181" s="141"/>
      <c r="F181" s="141"/>
      <c r="G181" s="141"/>
      <c r="H181" s="141"/>
      <c r="I181" s="141"/>
      <c r="J181" s="141"/>
      <c r="K181" s="141"/>
      <c r="L181" s="141"/>
      <c r="M181" s="141"/>
      <c r="N181" s="145"/>
      <c r="O181" s="145"/>
    </row>
    <row r="182" spans="1:15" ht="12.75">
      <c r="A182" s="90"/>
      <c r="B182" s="37" t="str">
        <f>'Gene Table'!D182</f>
        <v>MIMAT0004491</v>
      </c>
      <c r="C182" s="140" t="s">
        <v>341</v>
      </c>
      <c r="D182" s="141"/>
      <c r="E182" s="141"/>
      <c r="F182" s="141"/>
      <c r="G182" s="141"/>
      <c r="H182" s="141"/>
      <c r="I182" s="141"/>
      <c r="J182" s="141"/>
      <c r="K182" s="141"/>
      <c r="L182" s="141"/>
      <c r="M182" s="141"/>
      <c r="N182" s="145"/>
      <c r="O182" s="145"/>
    </row>
    <row r="183" spans="1:15" ht="12.75">
      <c r="A183" s="90"/>
      <c r="B183" s="37" t="str">
        <f>'Gene Table'!D183</f>
        <v>NC</v>
      </c>
      <c r="C183" s="140" t="s">
        <v>345</v>
      </c>
      <c r="D183" s="141"/>
      <c r="E183" s="141"/>
      <c r="F183" s="141"/>
      <c r="G183" s="141"/>
      <c r="H183" s="141"/>
      <c r="I183" s="141"/>
      <c r="J183" s="141"/>
      <c r="K183" s="141"/>
      <c r="L183" s="141"/>
      <c r="M183" s="141"/>
      <c r="N183" s="145"/>
      <c r="O183" s="145"/>
    </row>
    <row r="184" spans="1:15" ht="12.75">
      <c r="A184" s="90"/>
      <c r="B184" s="37" t="str">
        <f>'Gene Table'!D184</f>
        <v>NC</v>
      </c>
      <c r="C184" s="140" t="s">
        <v>347</v>
      </c>
      <c r="D184" s="141"/>
      <c r="E184" s="141"/>
      <c r="F184" s="141"/>
      <c r="G184" s="141"/>
      <c r="H184" s="141"/>
      <c r="I184" s="141"/>
      <c r="J184" s="141"/>
      <c r="K184" s="141"/>
      <c r="L184" s="141"/>
      <c r="M184" s="141"/>
      <c r="N184" s="145"/>
      <c r="O184" s="145"/>
    </row>
    <row r="185" spans="1:15" ht="12.75">
      <c r="A185" s="90"/>
      <c r="B185" s="37" t="str">
        <f>'Gene Table'!D185</f>
        <v>NR_002752</v>
      </c>
      <c r="C185" s="140" t="s">
        <v>348</v>
      </c>
      <c r="D185" s="141"/>
      <c r="E185" s="141"/>
      <c r="F185" s="141"/>
      <c r="G185" s="141"/>
      <c r="H185" s="141"/>
      <c r="I185" s="141"/>
      <c r="J185" s="141"/>
      <c r="K185" s="141"/>
      <c r="L185" s="141"/>
      <c r="M185" s="141"/>
      <c r="N185" s="145"/>
      <c r="O185" s="145"/>
    </row>
    <row r="186" spans="1:15" ht="12.75">
      <c r="A186" s="90"/>
      <c r="B186" s="37" t="str">
        <f>'Gene Table'!D186</f>
        <v>NR_002750</v>
      </c>
      <c r="C186" s="140" t="s">
        <v>352</v>
      </c>
      <c r="D186" s="141"/>
      <c r="E186" s="141"/>
      <c r="F186" s="141"/>
      <c r="G186" s="141"/>
      <c r="H186" s="141"/>
      <c r="I186" s="141"/>
      <c r="J186" s="141"/>
      <c r="K186" s="141"/>
      <c r="L186" s="141"/>
      <c r="M186" s="141"/>
      <c r="N186" s="145"/>
      <c r="O186" s="145"/>
    </row>
    <row r="187" spans="1:15" ht="12.75">
      <c r="A187" s="90"/>
      <c r="B187" s="37" t="str">
        <f>'Gene Table'!D187</f>
        <v>NR_002745</v>
      </c>
      <c r="C187" s="140" t="s">
        <v>356</v>
      </c>
      <c r="D187" s="141"/>
      <c r="E187" s="141"/>
      <c r="F187" s="141"/>
      <c r="G187" s="141"/>
      <c r="H187" s="141"/>
      <c r="I187" s="141"/>
      <c r="J187" s="141"/>
      <c r="K187" s="141"/>
      <c r="L187" s="141"/>
      <c r="M187" s="141"/>
      <c r="N187" s="145"/>
      <c r="O187" s="145"/>
    </row>
    <row r="188" spans="1:15" ht="12.75">
      <c r="A188" s="90"/>
      <c r="B188" s="37" t="str">
        <f>'Gene Table'!D188</f>
        <v>NR_002746</v>
      </c>
      <c r="C188" s="140" t="s">
        <v>360</v>
      </c>
      <c r="D188" s="141"/>
      <c r="E188" s="141"/>
      <c r="F188" s="141"/>
      <c r="G188" s="141"/>
      <c r="H188" s="141"/>
      <c r="I188" s="141"/>
      <c r="J188" s="141"/>
      <c r="K188" s="141"/>
      <c r="L188" s="141"/>
      <c r="M188" s="141"/>
      <c r="N188" s="145"/>
      <c r="O188" s="145"/>
    </row>
    <row r="189" spans="1:15" ht="12.75">
      <c r="A189" s="90"/>
      <c r="B189" s="37" t="str">
        <f>'Gene Table'!D189</f>
        <v>NR_002744</v>
      </c>
      <c r="C189" s="140" t="s">
        <v>364</v>
      </c>
      <c r="D189" s="141"/>
      <c r="E189" s="141"/>
      <c r="F189" s="141"/>
      <c r="G189" s="141"/>
      <c r="H189" s="141"/>
      <c r="I189" s="141"/>
      <c r="J189" s="141"/>
      <c r="K189" s="141"/>
      <c r="L189" s="141"/>
      <c r="M189" s="141"/>
      <c r="N189" s="145"/>
      <c r="O189" s="145"/>
    </row>
    <row r="190" spans="1:15" ht="12.75">
      <c r="A190" s="90"/>
      <c r="B190" s="37" t="str">
        <f>'Gene Table'!D190</f>
        <v>NR_002450</v>
      </c>
      <c r="C190" s="140" t="s">
        <v>368</v>
      </c>
      <c r="D190" s="141"/>
      <c r="E190" s="141"/>
      <c r="F190" s="141"/>
      <c r="G190" s="141"/>
      <c r="H190" s="141"/>
      <c r="I190" s="141"/>
      <c r="J190" s="141"/>
      <c r="K190" s="141"/>
      <c r="L190" s="141"/>
      <c r="M190" s="141"/>
      <c r="N190" s="145"/>
      <c r="O190" s="145"/>
    </row>
    <row r="191" spans="1:15" ht="12.75">
      <c r="A191" s="90"/>
      <c r="B191" s="37" t="str">
        <f>'Gene Table'!D191</f>
        <v>RT</v>
      </c>
      <c r="C191" s="140" t="s">
        <v>372</v>
      </c>
      <c r="D191" s="141"/>
      <c r="E191" s="141"/>
      <c r="F191" s="141"/>
      <c r="G191" s="141"/>
      <c r="H191" s="141"/>
      <c r="I191" s="141"/>
      <c r="J191" s="141"/>
      <c r="K191" s="141"/>
      <c r="L191" s="141"/>
      <c r="M191" s="141"/>
      <c r="N191" s="145"/>
      <c r="O191" s="145"/>
    </row>
    <row r="192" spans="1:15" ht="12.75">
      <c r="A192" s="90"/>
      <c r="B192" s="37" t="str">
        <f>'Gene Table'!D192</f>
        <v>RT</v>
      </c>
      <c r="C192" s="140" t="s">
        <v>374</v>
      </c>
      <c r="D192" s="141"/>
      <c r="E192" s="141"/>
      <c r="F192" s="141"/>
      <c r="G192" s="141"/>
      <c r="H192" s="141"/>
      <c r="I192" s="141"/>
      <c r="J192" s="141"/>
      <c r="K192" s="141"/>
      <c r="L192" s="141"/>
      <c r="M192" s="141"/>
      <c r="N192" s="145"/>
      <c r="O192" s="145"/>
    </row>
    <row r="193" spans="1:15" ht="12.75">
      <c r="A193" s="90"/>
      <c r="B193" s="37" t="str">
        <f>'Gene Table'!D193</f>
        <v>PCR</v>
      </c>
      <c r="C193" s="140" t="s">
        <v>375</v>
      </c>
      <c r="D193" s="141"/>
      <c r="E193" s="141"/>
      <c r="F193" s="141"/>
      <c r="G193" s="141"/>
      <c r="H193" s="141"/>
      <c r="I193" s="141"/>
      <c r="J193" s="141"/>
      <c r="K193" s="141"/>
      <c r="L193" s="141"/>
      <c r="M193" s="141"/>
      <c r="N193" s="145"/>
      <c r="O193" s="145"/>
    </row>
    <row r="194" spans="1:15" ht="12.75">
      <c r="A194" s="90"/>
      <c r="B194" s="37" t="str">
        <f>'Gene Table'!D194</f>
        <v>PCR</v>
      </c>
      <c r="C194" s="140" t="s">
        <v>377</v>
      </c>
      <c r="D194" s="141"/>
      <c r="E194" s="141"/>
      <c r="F194" s="141"/>
      <c r="G194" s="141"/>
      <c r="H194" s="141"/>
      <c r="I194" s="141"/>
      <c r="J194" s="141"/>
      <c r="K194" s="141"/>
      <c r="L194" s="141"/>
      <c r="M194" s="141"/>
      <c r="N194" s="145"/>
      <c r="O194" s="145"/>
    </row>
    <row r="195" ht="12.75" customHeight="1"/>
    <row r="291" ht="12.75" customHeight="1"/>
    <row r="387" ht="12.75" customHeight="1"/>
    <row r="483" ht="12.75" customHeight="1"/>
    <row r="579" ht="12.75" customHeight="1"/>
    <row r="675" ht="12.75" customHeight="1"/>
  </sheetData>
  <mergeCells count="11">
    <mergeCell ref="D1:O1"/>
    <mergeCell ref="R1:AA1"/>
    <mergeCell ref="Q7:AC7"/>
    <mergeCell ref="A1:A2"/>
    <mergeCell ref="A3:A98"/>
    <mergeCell ref="A99:A194"/>
    <mergeCell ref="B1:B2"/>
    <mergeCell ref="C1:C2"/>
    <mergeCell ref="Q1:Q2"/>
    <mergeCell ref="AB1:AB2"/>
    <mergeCell ref="AC1:AC2"/>
  </mergeCells>
  <conditionalFormatting sqref="D3:M194">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C194"/>
  <sheetViews>
    <sheetView workbookViewId="0" topLeftCell="A1">
      <pane ySplit="2" topLeftCell="A3" activePane="bottomLeft" state="frozen"/>
      <selection pane="bottomLeft" activeCell="P7" sqref="P7"/>
    </sheetView>
  </sheetViews>
  <sheetFormatPr defaultColWidth="9.00390625" defaultRowHeight="12.75"/>
  <cols>
    <col min="1" max="1" width="7.421875" style="0" customWidth="1"/>
    <col min="2" max="2" width="16.421875" style="0" customWidth="1"/>
    <col min="3" max="3" width="5.140625" style="139" customWidth="1"/>
    <col min="4" max="15" width="6.7109375" style="0" customWidth="1"/>
    <col min="16" max="16" width="8.7109375" style="0" customWidth="1"/>
    <col min="17" max="17" width="15.7109375" style="0" customWidth="1"/>
    <col min="18" max="27" width="5.7109375" style="0" customWidth="1"/>
    <col min="28" max="29" width="6.7109375" style="0" customWidth="1"/>
  </cols>
  <sheetData>
    <row r="1" spans="1:29" ht="16.5">
      <c r="A1" s="61" t="s">
        <v>3</v>
      </c>
      <c r="B1" s="61" t="s">
        <v>631</v>
      </c>
      <c r="C1" s="61" t="s">
        <v>632</v>
      </c>
      <c r="D1" s="95" t="str">
        <f>Results!E2</f>
        <v>Control Sample</v>
      </c>
      <c r="E1" s="96"/>
      <c r="F1" s="96"/>
      <c r="G1" s="96"/>
      <c r="H1" s="96"/>
      <c r="I1" s="96"/>
      <c r="J1" s="96"/>
      <c r="K1" s="96"/>
      <c r="L1" s="96"/>
      <c r="M1" s="96"/>
      <c r="N1" s="142"/>
      <c r="O1" s="143"/>
      <c r="Q1" s="60" t="s">
        <v>633</v>
      </c>
      <c r="R1" s="95" t="s">
        <v>634</v>
      </c>
      <c r="S1" s="96"/>
      <c r="T1" s="96"/>
      <c r="U1" s="96"/>
      <c r="V1" s="96"/>
      <c r="W1" s="96"/>
      <c r="X1" s="96"/>
      <c r="Y1" s="96"/>
      <c r="Z1" s="96"/>
      <c r="AA1" s="118"/>
      <c r="AB1" s="60" t="s">
        <v>635</v>
      </c>
      <c r="AC1" s="60" t="s">
        <v>636</v>
      </c>
    </row>
    <row r="2" spans="1:29" ht="12.75">
      <c r="A2" s="61"/>
      <c r="B2" s="61"/>
      <c r="C2" s="61"/>
      <c r="D2" s="33" t="s">
        <v>637</v>
      </c>
      <c r="E2" s="33" t="s">
        <v>638</v>
      </c>
      <c r="F2" s="33" t="s">
        <v>639</v>
      </c>
      <c r="G2" s="33" t="s">
        <v>640</v>
      </c>
      <c r="H2" s="33" t="s">
        <v>641</v>
      </c>
      <c r="I2" s="33" t="s">
        <v>642</v>
      </c>
      <c r="J2" s="33" t="s">
        <v>643</v>
      </c>
      <c r="K2" s="33" t="s">
        <v>644</v>
      </c>
      <c r="L2" s="33" t="s">
        <v>645</v>
      </c>
      <c r="M2" s="33" t="s">
        <v>646</v>
      </c>
      <c r="N2" s="95" t="s">
        <v>635</v>
      </c>
      <c r="O2" s="29" t="s">
        <v>647</v>
      </c>
      <c r="Q2" s="71"/>
      <c r="R2" s="33" t="s">
        <v>637</v>
      </c>
      <c r="S2" s="33" t="s">
        <v>638</v>
      </c>
      <c r="T2" s="33" t="s">
        <v>639</v>
      </c>
      <c r="U2" s="33" t="s">
        <v>640</v>
      </c>
      <c r="V2" s="33" t="s">
        <v>641</v>
      </c>
      <c r="W2" s="33" t="s">
        <v>642</v>
      </c>
      <c r="X2" s="33" t="s">
        <v>643</v>
      </c>
      <c r="Y2" s="33" t="s">
        <v>644</v>
      </c>
      <c r="Z2" s="33" t="s">
        <v>645</v>
      </c>
      <c r="AA2" s="33" t="s">
        <v>646</v>
      </c>
      <c r="AB2" s="71"/>
      <c r="AC2" s="71"/>
    </row>
    <row r="3" spans="1:29" ht="12.75">
      <c r="A3" s="90" t="str">
        <f>'Gene Table'!A3</f>
        <v>Plate 1</v>
      </c>
      <c r="B3" s="37" t="str">
        <f>'Gene Table'!D3</f>
        <v>MIMAT0000416</v>
      </c>
      <c r="C3" s="140" t="s">
        <v>9</v>
      </c>
      <c r="D3" s="141"/>
      <c r="E3" s="141"/>
      <c r="F3" s="141"/>
      <c r="G3" s="141"/>
      <c r="H3" s="141"/>
      <c r="I3" s="141"/>
      <c r="J3" s="141"/>
      <c r="K3" s="141"/>
      <c r="L3" s="141"/>
      <c r="M3" s="141"/>
      <c r="N3" s="144"/>
      <c r="O3" s="145"/>
      <c r="Q3" s="146" t="s">
        <v>648</v>
      </c>
      <c r="R3" s="37" t="str">
        <f aca="true" t="shared" si="0" ref="R3:AA3">IF(COUNTIF(D$3:D$194,"&lt;35")=0,"",COUNTIF(D$3:D$194,"&lt;25"))</f>
        <v/>
      </c>
      <c r="S3" s="37" t="str">
        <f t="shared" si="0"/>
        <v/>
      </c>
      <c r="T3" s="37" t="str">
        <f t="shared" si="0"/>
        <v/>
      </c>
      <c r="U3" s="37" t="str">
        <f t="shared" si="0"/>
        <v/>
      </c>
      <c r="V3" s="37" t="str">
        <f t="shared" si="0"/>
        <v/>
      </c>
      <c r="W3" s="37" t="str">
        <f t="shared" si="0"/>
        <v/>
      </c>
      <c r="X3" s="37" t="str">
        <f t="shared" si="0"/>
        <v/>
      </c>
      <c r="Y3" s="37" t="str">
        <f t="shared" si="0"/>
        <v/>
      </c>
      <c r="Z3" s="37" t="str">
        <f t="shared" si="0"/>
        <v/>
      </c>
      <c r="AA3" s="37" t="str">
        <f t="shared" si="0"/>
        <v/>
      </c>
      <c r="AB3" s="148" t="e">
        <f>AVERAGE(R3:AA3)</f>
        <v>#DIV/0!</v>
      </c>
      <c r="AC3" s="149" t="e">
        <f>STDEV(R3:AA3)</f>
        <v>#DIV/0!</v>
      </c>
    </row>
    <row r="4" spans="1:29" ht="12.75">
      <c r="A4" s="90"/>
      <c r="B4" s="37" t="str">
        <f>'Gene Table'!D4</f>
        <v>MIMAT0000099</v>
      </c>
      <c r="C4" s="140" t="s">
        <v>13</v>
      </c>
      <c r="D4" s="141"/>
      <c r="E4" s="141"/>
      <c r="F4" s="141"/>
      <c r="G4" s="141"/>
      <c r="H4" s="141"/>
      <c r="I4" s="141"/>
      <c r="J4" s="141"/>
      <c r="K4" s="141"/>
      <c r="L4" s="141"/>
      <c r="M4" s="141"/>
      <c r="N4" s="144"/>
      <c r="O4" s="145"/>
      <c r="Q4" s="146" t="s">
        <v>649</v>
      </c>
      <c r="R4" s="37" t="str">
        <f aca="true" t="shared" si="1" ref="R4:AA4">IF(COUNTIF(D$3:D$194,"&lt;35")=0,"",COUNTIF(D$3:D$194,"&lt;30")-R3)</f>
        <v/>
      </c>
      <c r="S4" s="37" t="str">
        <f t="shared" si="1"/>
        <v/>
      </c>
      <c r="T4" s="37" t="str">
        <f t="shared" si="1"/>
        <v/>
      </c>
      <c r="U4" s="37" t="str">
        <f t="shared" si="1"/>
        <v/>
      </c>
      <c r="V4" s="37" t="str">
        <f t="shared" si="1"/>
        <v/>
      </c>
      <c r="W4" s="37" t="str">
        <f t="shared" si="1"/>
        <v/>
      </c>
      <c r="X4" s="37" t="str">
        <f t="shared" si="1"/>
        <v/>
      </c>
      <c r="Y4" s="37" t="str">
        <f t="shared" si="1"/>
        <v/>
      </c>
      <c r="Z4" s="37" t="str">
        <f t="shared" si="1"/>
        <v/>
      </c>
      <c r="AA4" s="37" t="str">
        <f t="shared" si="1"/>
        <v/>
      </c>
      <c r="AB4" s="148" t="e">
        <f>AVERAGE(R4:AA4)</f>
        <v>#DIV/0!</v>
      </c>
      <c r="AC4" s="149" t="e">
        <f>STDEV(R4:AA4)</f>
        <v>#DIV/0!</v>
      </c>
    </row>
    <row r="5" spans="1:29" ht="12.75">
      <c r="A5" s="90"/>
      <c r="B5" s="37" t="str">
        <f>'Gene Table'!D5</f>
        <v>MIMAT0000102</v>
      </c>
      <c r="C5" s="140" t="s">
        <v>17</v>
      </c>
      <c r="D5" s="141"/>
      <c r="E5" s="141"/>
      <c r="F5" s="141"/>
      <c r="G5" s="141"/>
      <c r="H5" s="141"/>
      <c r="I5" s="141"/>
      <c r="J5" s="141"/>
      <c r="K5" s="141"/>
      <c r="L5" s="141"/>
      <c r="M5" s="141"/>
      <c r="N5" s="144"/>
      <c r="O5" s="145"/>
      <c r="Q5" s="146" t="s">
        <v>650</v>
      </c>
      <c r="R5" s="37" t="str">
        <f aca="true" t="shared" si="2" ref="R5:AA5">IF(COUNTIF(D$3:D$194,"&lt;35")=0,"",COUNTIF(D$3:D$194,"&lt;35")-SUM(R3:R4))</f>
        <v/>
      </c>
      <c r="S5" s="37" t="str">
        <f t="shared" si="2"/>
        <v/>
      </c>
      <c r="T5" s="37" t="str">
        <f t="shared" si="2"/>
        <v/>
      </c>
      <c r="U5" s="37" t="str">
        <f t="shared" si="2"/>
        <v/>
      </c>
      <c r="V5" s="37" t="str">
        <f t="shared" si="2"/>
        <v/>
      </c>
      <c r="W5" s="37" t="str">
        <f t="shared" si="2"/>
        <v/>
      </c>
      <c r="X5" s="37" t="str">
        <f t="shared" si="2"/>
        <v/>
      </c>
      <c r="Y5" s="37" t="str">
        <f t="shared" si="2"/>
        <v/>
      </c>
      <c r="Z5" s="37" t="str">
        <f t="shared" si="2"/>
        <v/>
      </c>
      <c r="AA5" s="37" t="str">
        <f t="shared" si="2"/>
        <v/>
      </c>
      <c r="AB5" s="148" t="e">
        <f>AVERAGE(R5:AA5)</f>
        <v>#DIV/0!</v>
      </c>
      <c r="AC5" s="149" t="e">
        <f>STDEV(R5:AA5)</f>
        <v>#DIV/0!</v>
      </c>
    </row>
    <row r="6" spans="1:29" ht="12.75">
      <c r="A6" s="90"/>
      <c r="B6" s="37" t="str">
        <f>'Gene Table'!D6</f>
        <v>MIMAT0000421</v>
      </c>
      <c r="C6" s="140" t="s">
        <v>21</v>
      </c>
      <c r="D6" s="141"/>
      <c r="E6" s="141"/>
      <c r="F6" s="141"/>
      <c r="G6" s="141"/>
      <c r="H6" s="141"/>
      <c r="I6" s="141"/>
      <c r="J6" s="141"/>
      <c r="K6" s="141"/>
      <c r="L6" s="141"/>
      <c r="M6" s="141"/>
      <c r="N6" s="144"/>
      <c r="O6" s="145"/>
      <c r="Q6" s="146" t="s">
        <v>651</v>
      </c>
      <c r="R6" s="37" t="str">
        <f aca="true" t="shared" si="3" ref="R6:AA6">IF(COUNTIF(D$3:D$194,"&lt;40")=0,"",COUNTIF(D$3:D$194,"N/A")+COUNTBLANK(D$3:D$194)+COUNTIF(D$3:D$194,"&gt;=35")+COUNTIF(D$3:D$194,"=0")+COUNTIF(D$3:D$194,"Undetermined"))</f>
        <v/>
      </c>
      <c r="S6" s="37" t="str">
        <f t="shared" si="3"/>
        <v/>
      </c>
      <c r="T6" s="37" t="str">
        <f t="shared" si="3"/>
        <v/>
      </c>
      <c r="U6" s="37" t="str">
        <f t="shared" si="3"/>
        <v/>
      </c>
      <c r="V6" s="37" t="str">
        <f t="shared" si="3"/>
        <v/>
      </c>
      <c r="W6" s="37" t="str">
        <f t="shared" si="3"/>
        <v/>
      </c>
      <c r="X6" s="37" t="str">
        <f t="shared" si="3"/>
        <v/>
      </c>
      <c r="Y6" s="37" t="str">
        <f t="shared" si="3"/>
        <v/>
      </c>
      <c r="Z6" s="37" t="str">
        <f t="shared" si="3"/>
        <v/>
      </c>
      <c r="AA6" s="37" t="str">
        <f t="shared" si="3"/>
        <v/>
      </c>
      <c r="AB6" s="148" t="e">
        <f>AVERAGE(R6:AA6)</f>
        <v>#DIV/0!</v>
      </c>
      <c r="AC6" s="149" t="e">
        <f>STDEV(R6:AA6)</f>
        <v>#DIV/0!</v>
      </c>
    </row>
    <row r="7" spans="1:29" ht="16.5">
      <c r="A7" s="90"/>
      <c r="B7" s="37" t="str">
        <f>'Gene Table'!D7</f>
        <v>MIMAT0000069</v>
      </c>
      <c r="C7" s="140" t="s">
        <v>25</v>
      </c>
      <c r="D7" s="141"/>
      <c r="E7" s="141"/>
      <c r="F7" s="141"/>
      <c r="G7" s="141"/>
      <c r="H7" s="141"/>
      <c r="I7" s="141"/>
      <c r="J7" s="141"/>
      <c r="K7" s="141"/>
      <c r="L7" s="141"/>
      <c r="M7" s="141"/>
      <c r="N7" s="144"/>
      <c r="O7" s="145"/>
      <c r="Q7" s="95" t="s">
        <v>652</v>
      </c>
      <c r="R7" s="96"/>
      <c r="S7" s="96"/>
      <c r="T7" s="96"/>
      <c r="U7" s="96"/>
      <c r="V7" s="96"/>
      <c r="W7" s="96"/>
      <c r="X7" s="96"/>
      <c r="Y7" s="96"/>
      <c r="Z7" s="96"/>
      <c r="AA7" s="96"/>
      <c r="AB7" s="96"/>
      <c r="AC7" s="118"/>
    </row>
    <row r="8" spans="1:29" ht="12.75">
      <c r="A8" s="90"/>
      <c r="B8" s="37" t="str">
        <f>'Gene Table'!D8</f>
        <v>MIMAT0000422</v>
      </c>
      <c r="C8" s="140" t="s">
        <v>29</v>
      </c>
      <c r="D8" s="141"/>
      <c r="E8" s="141"/>
      <c r="F8" s="141"/>
      <c r="G8" s="141"/>
      <c r="H8" s="141"/>
      <c r="I8" s="141"/>
      <c r="J8" s="141"/>
      <c r="K8" s="141"/>
      <c r="L8" s="141"/>
      <c r="M8" s="141"/>
      <c r="N8" s="144"/>
      <c r="O8" s="145"/>
      <c r="Q8" s="146" t="s">
        <v>648</v>
      </c>
      <c r="R8" s="147" t="str">
        <f aca="true" t="shared" si="4" ref="R8:AB8">IF(R3="","",R3/SUM(R$3:R$6))</f>
        <v/>
      </c>
      <c r="S8" s="147" t="str">
        <f t="shared" si="4"/>
        <v/>
      </c>
      <c r="T8" s="147" t="str">
        <f t="shared" si="4"/>
        <v/>
      </c>
      <c r="U8" s="147" t="str">
        <f t="shared" si="4"/>
        <v/>
      </c>
      <c r="V8" s="147" t="str">
        <f t="shared" si="4"/>
        <v/>
      </c>
      <c r="W8" s="147" t="str">
        <f t="shared" si="4"/>
        <v/>
      </c>
      <c r="X8" s="147" t="str">
        <f t="shared" si="4"/>
        <v/>
      </c>
      <c r="Y8" s="147" t="str">
        <f t="shared" si="4"/>
        <v/>
      </c>
      <c r="Z8" s="147" t="str">
        <f t="shared" si="4"/>
        <v/>
      </c>
      <c r="AA8" s="150" t="str">
        <f t="shared" si="4"/>
        <v/>
      </c>
      <c r="AB8" s="151" t="e">
        <f t="shared" si="4"/>
        <v>#DIV/0!</v>
      </c>
      <c r="AC8" s="151" t="e">
        <f>STDEV(R8:AA8)</f>
        <v>#DIV/0!</v>
      </c>
    </row>
    <row r="9" spans="1:29" ht="12.75">
      <c r="A9" s="90"/>
      <c r="B9" s="37" t="str">
        <f>'Gene Table'!D9</f>
        <v>MIMAT0000443</v>
      </c>
      <c r="C9" s="140" t="s">
        <v>33</v>
      </c>
      <c r="D9" s="141"/>
      <c r="E9" s="141"/>
      <c r="F9" s="141"/>
      <c r="G9" s="141"/>
      <c r="H9" s="141"/>
      <c r="I9" s="141"/>
      <c r="J9" s="141"/>
      <c r="K9" s="141"/>
      <c r="L9" s="141"/>
      <c r="M9" s="141"/>
      <c r="N9" s="144"/>
      <c r="O9" s="145"/>
      <c r="Q9" s="146" t="s">
        <v>649</v>
      </c>
      <c r="R9" s="147" t="str">
        <f aca="true" t="shared" si="5" ref="R9:AB9">IF(R4="","",R4/SUM(R$3:R$6))</f>
        <v/>
      </c>
      <c r="S9" s="147" t="str">
        <f t="shared" si="5"/>
        <v/>
      </c>
      <c r="T9" s="147" t="str">
        <f t="shared" si="5"/>
        <v/>
      </c>
      <c r="U9" s="147" t="str">
        <f t="shared" si="5"/>
        <v/>
      </c>
      <c r="V9" s="147" t="str">
        <f t="shared" si="5"/>
        <v/>
      </c>
      <c r="W9" s="147" t="str">
        <f t="shared" si="5"/>
        <v/>
      </c>
      <c r="X9" s="147" t="str">
        <f t="shared" si="5"/>
        <v/>
      </c>
      <c r="Y9" s="147" t="str">
        <f t="shared" si="5"/>
        <v/>
      </c>
      <c r="Z9" s="147" t="str">
        <f t="shared" si="5"/>
        <v/>
      </c>
      <c r="AA9" s="150" t="str">
        <f t="shared" si="5"/>
        <v/>
      </c>
      <c r="AB9" s="151" t="e">
        <f t="shared" si="5"/>
        <v>#DIV/0!</v>
      </c>
      <c r="AC9" s="151" t="e">
        <f>STDEV(R9:AA9)</f>
        <v>#DIV/0!</v>
      </c>
    </row>
    <row r="10" spans="1:29" ht="12.75">
      <c r="A10" s="90"/>
      <c r="B10" s="37" t="str">
        <f>'Gene Table'!D10</f>
        <v>MIMAT0000423</v>
      </c>
      <c r="C10" s="140" t="s">
        <v>37</v>
      </c>
      <c r="D10" s="141"/>
      <c r="E10" s="141"/>
      <c r="F10" s="141"/>
      <c r="G10" s="141"/>
      <c r="H10" s="141"/>
      <c r="I10" s="141"/>
      <c r="J10" s="141"/>
      <c r="K10" s="141"/>
      <c r="L10" s="141"/>
      <c r="M10" s="141"/>
      <c r="N10" s="144"/>
      <c r="O10" s="145"/>
      <c r="Q10" s="146" t="s">
        <v>650</v>
      </c>
      <c r="R10" s="147" t="str">
        <f aca="true" t="shared" si="6" ref="R10:AB10">IF(R5="","",R5/SUM(R$3:R$6))</f>
        <v/>
      </c>
      <c r="S10" s="147" t="str">
        <f t="shared" si="6"/>
        <v/>
      </c>
      <c r="T10" s="147" t="str">
        <f t="shared" si="6"/>
        <v/>
      </c>
      <c r="U10" s="147" t="str">
        <f t="shared" si="6"/>
        <v/>
      </c>
      <c r="V10" s="147" t="str">
        <f t="shared" si="6"/>
        <v/>
      </c>
      <c r="W10" s="147" t="str">
        <f t="shared" si="6"/>
        <v/>
      </c>
      <c r="X10" s="147" t="str">
        <f t="shared" si="6"/>
        <v/>
      </c>
      <c r="Y10" s="147" t="str">
        <f t="shared" si="6"/>
        <v/>
      </c>
      <c r="Z10" s="147" t="str">
        <f t="shared" si="6"/>
        <v/>
      </c>
      <c r="AA10" s="150" t="str">
        <f t="shared" si="6"/>
        <v/>
      </c>
      <c r="AB10" s="151" t="e">
        <f t="shared" si="6"/>
        <v>#DIV/0!</v>
      </c>
      <c r="AC10" s="151" t="e">
        <f>STDEV(R10:AA10)</f>
        <v>#DIV/0!</v>
      </c>
    </row>
    <row r="11" spans="1:29" ht="12.75">
      <c r="A11" s="90"/>
      <c r="B11" s="37" t="str">
        <f>'Gene Table'!D11</f>
        <v>MIMAT0000437</v>
      </c>
      <c r="C11" s="140" t="s">
        <v>41</v>
      </c>
      <c r="D11" s="141"/>
      <c r="E11" s="141"/>
      <c r="F11" s="141"/>
      <c r="G11" s="141"/>
      <c r="H11" s="141"/>
      <c r="I11" s="141"/>
      <c r="J11" s="141"/>
      <c r="K11" s="141"/>
      <c r="L11" s="141"/>
      <c r="M11" s="141"/>
      <c r="N11" s="144"/>
      <c r="O11" s="145"/>
      <c r="Q11" s="146" t="s">
        <v>651</v>
      </c>
      <c r="R11" s="147" t="str">
        <f aca="true" t="shared" si="7" ref="R11:AB11">IF(R6="","",R6/SUM(R$3:R$6))</f>
        <v/>
      </c>
      <c r="S11" s="147" t="str">
        <f t="shared" si="7"/>
        <v/>
      </c>
      <c r="T11" s="147" t="str">
        <f t="shared" si="7"/>
        <v/>
      </c>
      <c r="U11" s="147" t="str">
        <f t="shared" si="7"/>
        <v/>
      </c>
      <c r="V11" s="147" t="str">
        <f t="shared" si="7"/>
        <v/>
      </c>
      <c r="W11" s="147" t="str">
        <f t="shared" si="7"/>
        <v/>
      </c>
      <c r="X11" s="147" t="str">
        <f t="shared" si="7"/>
        <v/>
      </c>
      <c r="Y11" s="147" t="str">
        <f t="shared" si="7"/>
        <v/>
      </c>
      <c r="Z11" s="147" t="str">
        <f t="shared" si="7"/>
        <v/>
      </c>
      <c r="AA11" s="150" t="str">
        <f t="shared" si="7"/>
        <v/>
      </c>
      <c r="AB11" s="151" t="e">
        <f t="shared" si="7"/>
        <v>#DIV/0!</v>
      </c>
      <c r="AC11" s="151" t="e">
        <f>STDEV(R11:AA11)</f>
        <v>#DIV/0!</v>
      </c>
    </row>
    <row r="12" spans="1:15" ht="12.75">
      <c r="A12" s="90"/>
      <c r="B12" s="37" t="str">
        <f>'Gene Table'!D12</f>
        <v>MIMAT0000450</v>
      </c>
      <c r="C12" s="140" t="s">
        <v>45</v>
      </c>
      <c r="D12" s="141"/>
      <c r="E12" s="141"/>
      <c r="F12" s="141"/>
      <c r="G12" s="141"/>
      <c r="H12" s="141"/>
      <c r="I12" s="141"/>
      <c r="J12" s="141"/>
      <c r="K12" s="141"/>
      <c r="L12" s="141"/>
      <c r="M12" s="141"/>
      <c r="N12" s="144"/>
      <c r="O12" s="145"/>
    </row>
    <row r="13" spans="1:15" ht="12.75">
      <c r="A13" s="90"/>
      <c r="B13" s="37" t="str">
        <f>'Gene Table'!D13</f>
        <v>MIMAT0000259</v>
      </c>
      <c r="C13" s="140" t="s">
        <v>49</v>
      </c>
      <c r="D13" s="141"/>
      <c r="E13" s="141"/>
      <c r="F13" s="141"/>
      <c r="G13" s="141"/>
      <c r="H13" s="141"/>
      <c r="I13" s="141"/>
      <c r="J13" s="141"/>
      <c r="K13" s="141"/>
      <c r="L13" s="141"/>
      <c r="M13" s="141"/>
      <c r="N13" s="144"/>
      <c r="O13" s="145"/>
    </row>
    <row r="14" spans="1:15" ht="12.75">
      <c r="A14" s="90"/>
      <c r="B14" s="37" t="str">
        <f>'Gene Table'!D14</f>
        <v>MIMAT0000458</v>
      </c>
      <c r="C14" s="140" t="s">
        <v>53</v>
      </c>
      <c r="D14" s="141"/>
      <c r="E14" s="141"/>
      <c r="F14" s="141"/>
      <c r="G14" s="141"/>
      <c r="H14" s="141"/>
      <c r="I14" s="141"/>
      <c r="J14" s="141"/>
      <c r="K14" s="141"/>
      <c r="L14" s="141"/>
      <c r="M14" s="141"/>
      <c r="N14" s="144"/>
      <c r="O14" s="145"/>
    </row>
    <row r="15" spans="1:15" ht="12.75">
      <c r="A15" s="90"/>
      <c r="B15" s="37" t="str">
        <f>'Gene Table'!D15</f>
        <v>MIMAT0000077</v>
      </c>
      <c r="C15" s="140" t="s">
        <v>57</v>
      </c>
      <c r="D15" s="141"/>
      <c r="E15" s="141"/>
      <c r="F15" s="141"/>
      <c r="G15" s="141"/>
      <c r="H15" s="141"/>
      <c r="I15" s="141"/>
      <c r="J15" s="141"/>
      <c r="K15" s="141"/>
      <c r="L15" s="141"/>
      <c r="M15" s="141"/>
      <c r="N15" s="144"/>
      <c r="O15" s="145"/>
    </row>
    <row r="16" spans="1:15" ht="12.75">
      <c r="A16" s="90"/>
      <c r="B16" s="37" t="str">
        <f>'Gene Table'!D16</f>
        <v>MIMAT0000082</v>
      </c>
      <c r="C16" s="140" t="s">
        <v>61</v>
      </c>
      <c r="D16" s="141"/>
      <c r="E16" s="141"/>
      <c r="F16" s="141"/>
      <c r="G16" s="141"/>
      <c r="H16" s="141"/>
      <c r="I16" s="141"/>
      <c r="J16" s="141"/>
      <c r="K16" s="141"/>
      <c r="L16" s="141"/>
      <c r="M16" s="141"/>
      <c r="N16" s="144"/>
      <c r="O16" s="145"/>
    </row>
    <row r="17" spans="1:15" ht="12.75">
      <c r="A17" s="90"/>
      <c r="B17" s="37" t="str">
        <f>'Gene Table'!D17</f>
        <v>MIMAT0000100</v>
      </c>
      <c r="C17" s="140" t="s">
        <v>65</v>
      </c>
      <c r="D17" s="141"/>
      <c r="E17" s="141"/>
      <c r="F17" s="141"/>
      <c r="G17" s="141"/>
      <c r="H17" s="141"/>
      <c r="I17" s="141"/>
      <c r="J17" s="141"/>
      <c r="K17" s="141"/>
      <c r="L17" s="141"/>
      <c r="M17" s="141"/>
      <c r="N17" s="144"/>
      <c r="O17" s="145"/>
    </row>
    <row r="18" spans="1:15" ht="12.75">
      <c r="A18" s="90"/>
      <c r="B18" s="37" t="str">
        <f>'Gene Table'!D18</f>
        <v>MIMAT0000244</v>
      </c>
      <c r="C18" s="140" t="s">
        <v>69</v>
      </c>
      <c r="D18" s="141"/>
      <c r="E18" s="141"/>
      <c r="F18" s="141"/>
      <c r="G18" s="141"/>
      <c r="H18" s="141"/>
      <c r="I18" s="141"/>
      <c r="J18" s="141"/>
      <c r="K18" s="141"/>
      <c r="L18" s="141"/>
      <c r="M18" s="141"/>
      <c r="N18" s="144"/>
      <c r="O18" s="145"/>
    </row>
    <row r="19" spans="1:15" ht="12.75">
      <c r="A19" s="90"/>
      <c r="B19" s="37" t="str">
        <f>'Gene Table'!D19</f>
        <v>MIMAT0000441</v>
      </c>
      <c r="C19" s="140" t="s">
        <v>73</v>
      </c>
      <c r="D19" s="141"/>
      <c r="E19" s="141"/>
      <c r="F19" s="141"/>
      <c r="G19" s="141"/>
      <c r="H19" s="141"/>
      <c r="I19" s="141"/>
      <c r="J19" s="141"/>
      <c r="K19" s="141"/>
      <c r="L19" s="141"/>
      <c r="M19" s="141"/>
      <c r="N19" s="144"/>
      <c r="O19" s="145"/>
    </row>
    <row r="20" spans="1:15" ht="12.75">
      <c r="A20" s="90"/>
      <c r="B20" s="37" t="str">
        <f>'Gene Table'!D20</f>
        <v>MIMAT0000242</v>
      </c>
      <c r="C20" s="140" t="s">
        <v>77</v>
      </c>
      <c r="D20" s="141"/>
      <c r="E20" s="141"/>
      <c r="F20" s="141"/>
      <c r="G20" s="141"/>
      <c r="H20" s="141"/>
      <c r="I20" s="141"/>
      <c r="J20" s="141"/>
      <c r="K20" s="141"/>
      <c r="L20" s="141"/>
      <c r="M20" s="141"/>
      <c r="N20" s="144"/>
      <c r="O20" s="145"/>
    </row>
    <row r="21" spans="1:15" ht="12.75">
      <c r="A21" s="90"/>
      <c r="B21" s="37" t="str">
        <f>'Gene Table'!D21</f>
        <v>MIMAT0000068</v>
      </c>
      <c r="C21" s="140" t="s">
        <v>81</v>
      </c>
      <c r="D21" s="141"/>
      <c r="E21" s="141"/>
      <c r="F21" s="141"/>
      <c r="G21" s="141"/>
      <c r="H21" s="141"/>
      <c r="I21" s="141"/>
      <c r="J21" s="141"/>
      <c r="K21" s="141"/>
      <c r="L21" s="141"/>
      <c r="M21" s="141"/>
      <c r="N21" s="144"/>
      <c r="O21" s="145"/>
    </row>
    <row r="22" spans="1:15" ht="12.75">
      <c r="A22" s="90"/>
      <c r="B22" s="37" t="str">
        <f>'Gene Table'!D22</f>
        <v>MIMAT0000417</v>
      </c>
      <c r="C22" s="140" t="s">
        <v>85</v>
      </c>
      <c r="D22" s="141"/>
      <c r="E22" s="141"/>
      <c r="F22" s="141"/>
      <c r="G22" s="141"/>
      <c r="H22" s="141"/>
      <c r="I22" s="141"/>
      <c r="J22" s="141"/>
      <c r="K22" s="141"/>
      <c r="L22" s="141"/>
      <c r="M22" s="141"/>
      <c r="N22" s="144"/>
      <c r="O22" s="145"/>
    </row>
    <row r="23" spans="1:15" ht="12.75">
      <c r="A23" s="90"/>
      <c r="B23" s="37" t="str">
        <f>'Gene Table'!D23</f>
        <v>MIMAT0000076</v>
      </c>
      <c r="C23" s="140" t="s">
        <v>89</v>
      </c>
      <c r="D23" s="141"/>
      <c r="E23" s="141"/>
      <c r="F23" s="141"/>
      <c r="G23" s="141"/>
      <c r="H23" s="141"/>
      <c r="I23" s="141"/>
      <c r="J23" s="141"/>
      <c r="K23" s="141"/>
      <c r="L23" s="141"/>
      <c r="M23" s="141"/>
      <c r="N23" s="144"/>
      <c r="O23" s="145"/>
    </row>
    <row r="24" spans="1:15" ht="12.75">
      <c r="A24" s="90"/>
      <c r="B24" s="37" t="str">
        <f>'Gene Table'!D24</f>
        <v>MIMAT0000267</v>
      </c>
      <c r="C24" s="140" t="s">
        <v>93</v>
      </c>
      <c r="D24" s="141"/>
      <c r="E24" s="141"/>
      <c r="F24" s="141"/>
      <c r="G24" s="141"/>
      <c r="H24" s="141"/>
      <c r="I24" s="141"/>
      <c r="J24" s="141"/>
      <c r="K24" s="141"/>
      <c r="L24" s="141"/>
      <c r="M24" s="141"/>
      <c r="N24" s="144"/>
      <c r="O24" s="145"/>
    </row>
    <row r="25" spans="1:15" ht="12.75">
      <c r="A25" s="90"/>
      <c r="B25" s="37" t="str">
        <f>'Gene Table'!D25</f>
        <v>MIMAT0000269</v>
      </c>
      <c r="C25" s="140" t="s">
        <v>97</v>
      </c>
      <c r="D25" s="141"/>
      <c r="E25" s="141"/>
      <c r="F25" s="141"/>
      <c r="G25" s="141"/>
      <c r="H25" s="141"/>
      <c r="I25" s="141"/>
      <c r="J25" s="141"/>
      <c r="K25" s="141"/>
      <c r="L25" s="141"/>
      <c r="M25" s="141"/>
      <c r="N25" s="144"/>
      <c r="O25" s="145"/>
    </row>
    <row r="26" spans="1:15" ht="12.75">
      <c r="A26" s="90"/>
      <c r="B26" s="37" t="str">
        <f>'Gene Table'!D26</f>
        <v>MIMAT0000445</v>
      </c>
      <c r="C26" s="140" t="s">
        <v>101</v>
      </c>
      <c r="D26" s="141"/>
      <c r="E26" s="141"/>
      <c r="F26" s="141"/>
      <c r="G26" s="141"/>
      <c r="H26" s="141"/>
      <c r="I26" s="141"/>
      <c r="J26" s="141"/>
      <c r="K26" s="141"/>
      <c r="L26" s="141"/>
      <c r="M26" s="141"/>
      <c r="N26" s="144"/>
      <c r="O26" s="145"/>
    </row>
    <row r="27" spans="1:15" ht="12.75">
      <c r="A27" s="90"/>
      <c r="B27" s="37" t="str">
        <f>'Gene Table'!D27</f>
        <v>MIMAT0000426</v>
      </c>
      <c r="C27" s="140" t="s">
        <v>105</v>
      </c>
      <c r="D27" s="141"/>
      <c r="E27" s="141"/>
      <c r="F27" s="141"/>
      <c r="G27" s="141"/>
      <c r="H27" s="141"/>
      <c r="I27" s="141"/>
      <c r="J27" s="141"/>
      <c r="K27" s="141"/>
      <c r="L27" s="141"/>
      <c r="M27" s="141"/>
      <c r="N27" s="144"/>
      <c r="O27" s="145"/>
    </row>
    <row r="28" spans="1:15" ht="12.75">
      <c r="A28" s="90"/>
      <c r="B28" s="37" t="str">
        <f>'Gene Table'!D28</f>
        <v>MIMAT0000448</v>
      </c>
      <c r="C28" s="140" t="s">
        <v>109</v>
      </c>
      <c r="D28" s="141"/>
      <c r="E28" s="141"/>
      <c r="F28" s="141"/>
      <c r="G28" s="141"/>
      <c r="H28" s="141"/>
      <c r="I28" s="141"/>
      <c r="J28" s="141"/>
      <c r="K28" s="141"/>
      <c r="L28" s="141"/>
      <c r="M28" s="141"/>
      <c r="N28" s="144"/>
      <c r="O28" s="145"/>
    </row>
    <row r="29" spans="1:15" ht="12.75">
      <c r="A29" s="90"/>
      <c r="B29" s="37" t="str">
        <f>'Gene Table'!D29</f>
        <v>MIMAT0000431</v>
      </c>
      <c r="C29" s="140" t="s">
        <v>113</v>
      </c>
      <c r="D29" s="141"/>
      <c r="E29" s="141"/>
      <c r="F29" s="141"/>
      <c r="G29" s="141"/>
      <c r="H29" s="141"/>
      <c r="I29" s="141"/>
      <c r="J29" s="141"/>
      <c r="K29" s="141"/>
      <c r="L29" s="141"/>
      <c r="M29" s="141"/>
      <c r="N29" s="144"/>
      <c r="O29" s="145"/>
    </row>
    <row r="30" spans="1:15" ht="12.75">
      <c r="A30" s="90"/>
      <c r="B30" s="37" t="str">
        <f>'Gene Table'!D30</f>
        <v>MIMAT0000435</v>
      </c>
      <c r="C30" s="140" t="s">
        <v>117</v>
      </c>
      <c r="D30" s="141"/>
      <c r="E30" s="141"/>
      <c r="F30" s="141"/>
      <c r="G30" s="141"/>
      <c r="H30" s="141"/>
      <c r="I30" s="141"/>
      <c r="J30" s="141"/>
      <c r="K30" s="141"/>
      <c r="L30" s="141"/>
      <c r="M30" s="141"/>
      <c r="N30" s="144"/>
      <c r="O30" s="145"/>
    </row>
    <row r="31" spans="1:15" ht="12.75">
      <c r="A31" s="90"/>
      <c r="B31" s="37" t="str">
        <f>'Gene Table'!D31</f>
        <v>MIMAT0000438</v>
      </c>
      <c r="C31" s="140" t="s">
        <v>121</v>
      </c>
      <c r="D31" s="141"/>
      <c r="E31" s="141"/>
      <c r="F31" s="141"/>
      <c r="G31" s="141"/>
      <c r="H31" s="141"/>
      <c r="I31" s="141"/>
      <c r="J31" s="141"/>
      <c r="K31" s="141"/>
      <c r="L31" s="141"/>
      <c r="M31" s="141"/>
      <c r="N31" s="144"/>
      <c r="O31" s="145"/>
    </row>
    <row r="32" spans="1:15" ht="12.75">
      <c r="A32" s="90"/>
      <c r="B32" s="37" t="str">
        <f>'Gene Table'!D32</f>
        <v>MIMAT0000456</v>
      </c>
      <c r="C32" s="140" t="s">
        <v>125</v>
      </c>
      <c r="D32" s="141"/>
      <c r="E32" s="141"/>
      <c r="F32" s="141"/>
      <c r="G32" s="141"/>
      <c r="H32" s="141"/>
      <c r="I32" s="141"/>
      <c r="J32" s="141"/>
      <c r="K32" s="141"/>
      <c r="L32" s="141"/>
      <c r="M32" s="141"/>
      <c r="N32" s="144"/>
      <c r="O32" s="145"/>
    </row>
    <row r="33" spans="1:15" ht="12.75">
      <c r="A33" s="90"/>
      <c r="B33" s="37" t="str">
        <f>'Gene Table'!D33</f>
        <v>MIMAT0000440</v>
      </c>
      <c r="C33" s="140" t="s">
        <v>129</v>
      </c>
      <c r="D33" s="141"/>
      <c r="E33" s="141"/>
      <c r="F33" s="141"/>
      <c r="G33" s="141"/>
      <c r="H33" s="141"/>
      <c r="I33" s="141"/>
      <c r="J33" s="141"/>
      <c r="K33" s="141"/>
      <c r="L33" s="141"/>
      <c r="M33" s="141"/>
      <c r="N33" s="144"/>
      <c r="O33" s="145"/>
    </row>
    <row r="34" spans="1:15" ht="12.75">
      <c r="A34" s="90"/>
      <c r="B34" s="37" t="str">
        <f>'Gene Table'!D34</f>
        <v>MIMAT0000461</v>
      </c>
      <c r="C34" s="140" t="s">
        <v>133</v>
      </c>
      <c r="D34" s="141"/>
      <c r="E34" s="141"/>
      <c r="F34" s="141"/>
      <c r="G34" s="141"/>
      <c r="H34" s="141"/>
      <c r="I34" s="141"/>
      <c r="J34" s="141"/>
      <c r="K34" s="141"/>
      <c r="L34" s="141"/>
      <c r="M34" s="141"/>
      <c r="N34" s="144"/>
      <c r="O34" s="145"/>
    </row>
    <row r="35" spans="1:15" ht="12.75">
      <c r="A35" s="90"/>
      <c r="B35" s="37" t="str">
        <f>'Gene Table'!D35</f>
        <v>MIMAT0000266</v>
      </c>
      <c r="C35" s="140" t="s">
        <v>137</v>
      </c>
      <c r="D35" s="141"/>
      <c r="E35" s="141"/>
      <c r="F35" s="141"/>
      <c r="G35" s="141"/>
      <c r="H35" s="141"/>
      <c r="I35" s="141"/>
      <c r="J35" s="141"/>
      <c r="K35" s="141"/>
      <c r="L35" s="141"/>
      <c r="M35" s="141"/>
      <c r="N35" s="144"/>
      <c r="O35" s="145"/>
    </row>
    <row r="36" spans="1:15" ht="12.75">
      <c r="A36" s="90"/>
      <c r="B36" s="37" t="str">
        <f>'Gene Table'!D36</f>
        <v>MIMAT0000462</v>
      </c>
      <c r="C36" s="140" t="s">
        <v>141</v>
      </c>
      <c r="D36" s="141"/>
      <c r="E36" s="141"/>
      <c r="F36" s="141"/>
      <c r="G36" s="141"/>
      <c r="H36" s="141"/>
      <c r="I36" s="141"/>
      <c r="J36" s="141"/>
      <c r="K36" s="141"/>
      <c r="L36" s="141"/>
      <c r="M36" s="141"/>
      <c r="N36" s="144"/>
      <c r="O36" s="145"/>
    </row>
    <row r="37" spans="1:15" ht="12.75">
      <c r="A37" s="90"/>
      <c r="B37" s="37" t="str">
        <f>'Gene Table'!D37</f>
        <v>MIMAT0000278</v>
      </c>
      <c r="C37" s="140" t="s">
        <v>145</v>
      </c>
      <c r="D37" s="141"/>
      <c r="E37" s="141"/>
      <c r="F37" s="141"/>
      <c r="G37" s="141"/>
      <c r="H37" s="141"/>
      <c r="I37" s="141"/>
      <c r="J37" s="141"/>
      <c r="K37" s="141"/>
      <c r="L37" s="141"/>
      <c r="M37" s="141"/>
      <c r="N37" s="144"/>
      <c r="O37" s="145"/>
    </row>
    <row r="38" spans="1:15" ht="12.75">
      <c r="A38" s="90"/>
      <c r="B38" s="37" t="str">
        <f>'Gene Table'!D38</f>
        <v>MIMAT0000280</v>
      </c>
      <c r="C38" s="140" t="s">
        <v>149</v>
      </c>
      <c r="D38" s="141"/>
      <c r="E38" s="141"/>
      <c r="F38" s="141"/>
      <c r="G38" s="141"/>
      <c r="H38" s="141"/>
      <c r="I38" s="141"/>
      <c r="J38" s="141"/>
      <c r="K38" s="141"/>
      <c r="L38" s="141"/>
      <c r="M38" s="141"/>
      <c r="N38" s="144"/>
      <c r="O38" s="145"/>
    </row>
    <row r="39" spans="1:15" ht="12.75">
      <c r="A39" s="90"/>
      <c r="B39" s="37" t="str">
        <f>'Gene Table'!D39</f>
        <v>MIMAT0000081</v>
      </c>
      <c r="C39" s="140" t="s">
        <v>153</v>
      </c>
      <c r="D39" s="141"/>
      <c r="E39" s="141"/>
      <c r="F39" s="141"/>
      <c r="G39" s="141"/>
      <c r="H39" s="141"/>
      <c r="I39" s="141"/>
      <c r="J39" s="141"/>
      <c r="K39" s="141"/>
      <c r="L39" s="141"/>
      <c r="M39" s="141"/>
      <c r="N39" s="144"/>
      <c r="O39" s="145"/>
    </row>
    <row r="40" spans="1:15" ht="12.75">
      <c r="A40" s="90"/>
      <c r="B40" s="37" t="str">
        <f>'Gene Table'!D40</f>
        <v>MIMAT0000765</v>
      </c>
      <c r="C40" s="140" t="s">
        <v>157</v>
      </c>
      <c r="D40" s="141"/>
      <c r="E40" s="141"/>
      <c r="F40" s="141"/>
      <c r="G40" s="141"/>
      <c r="H40" s="141"/>
      <c r="I40" s="141"/>
      <c r="J40" s="141"/>
      <c r="K40" s="141"/>
      <c r="L40" s="141"/>
      <c r="M40" s="141"/>
      <c r="N40" s="144"/>
      <c r="O40" s="145"/>
    </row>
    <row r="41" spans="1:15" ht="12.75">
      <c r="A41" s="90"/>
      <c r="B41" s="37" t="str">
        <f>'Gene Table'!D41</f>
        <v>MIMAT0000255</v>
      </c>
      <c r="C41" s="140" t="s">
        <v>161</v>
      </c>
      <c r="D41" s="141"/>
      <c r="E41" s="141"/>
      <c r="F41" s="141"/>
      <c r="G41" s="141"/>
      <c r="H41" s="141"/>
      <c r="I41" s="141"/>
      <c r="J41" s="141"/>
      <c r="K41" s="141"/>
      <c r="L41" s="141"/>
      <c r="M41" s="141"/>
      <c r="N41" s="144"/>
      <c r="O41" s="145"/>
    </row>
    <row r="42" spans="1:15" ht="12.75">
      <c r="A42" s="90"/>
      <c r="B42" s="37" t="str">
        <f>'Gene Table'!D42</f>
        <v>MIMAT0000726</v>
      </c>
      <c r="C42" s="140" t="s">
        <v>165</v>
      </c>
      <c r="D42" s="141"/>
      <c r="E42" s="141"/>
      <c r="F42" s="141"/>
      <c r="G42" s="141"/>
      <c r="H42" s="141"/>
      <c r="I42" s="141"/>
      <c r="J42" s="141"/>
      <c r="K42" s="141"/>
      <c r="L42" s="141"/>
      <c r="M42" s="141"/>
      <c r="N42" s="144"/>
      <c r="O42" s="145"/>
    </row>
    <row r="43" spans="1:15" ht="12.75">
      <c r="A43" s="90"/>
      <c r="B43" s="37" t="str">
        <f>'Gene Table'!D43</f>
        <v>MIMAT0000092</v>
      </c>
      <c r="C43" s="140" t="s">
        <v>169</v>
      </c>
      <c r="D43" s="141"/>
      <c r="E43" s="141"/>
      <c r="F43" s="141"/>
      <c r="G43" s="141"/>
      <c r="H43" s="141"/>
      <c r="I43" s="141"/>
      <c r="J43" s="141"/>
      <c r="K43" s="141"/>
      <c r="L43" s="141"/>
      <c r="M43" s="141"/>
      <c r="N43" s="144"/>
      <c r="O43" s="145"/>
    </row>
    <row r="44" spans="1:15" ht="12.75">
      <c r="A44" s="90"/>
      <c r="B44" s="37" t="str">
        <f>'Gene Table'!D44</f>
        <v>MIMAT0000093</v>
      </c>
      <c r="C44" s="140" t="s">
        <v>173</v>
      </c>
      <c r="D44" s="141"/>
      <c r="E44" s="141"/>
      <c r="F44" s="141"/>
      <c r="G44" s="141"/>
      <c r="H44" s="141"/>
      <c r="I44" s="141"/>
      <c r="J44" s="141"/>
      <c r="K44" s="141"/>
      <c r="L44" s="141"/>
      <c r="M44" s="141"/>
      <c r="N44" s="144"/>
      <c r="O44" s="145"/>
    </row>
    <row r="45" spans="1:15" ht="12.75">
      <c r="A45" s="90"/>
      <c r="B45" s="37" t="str">
        <f>'Gene Table'!D45</f>
        <v>MIMAT0000095</v>
      </c>
      <c r="C45" s="140" t="s">
        <v>177</v>
      </c>
      <c r="D45" s="141"/>
      <c r="E45" s="141"/>
      <c r="F45" s="141"/>
      <c r="G45" s="141"/>
      <c r="H45" s="141"/>
      <c r="I45" s="141"/>
      <c r="J45" s="141"/>
      <c r="K45" s="141"/>
      <c r="L45" s="141"/>
      <c r="M45" s="141"/>
      <c r="N45" s="144"/>
      <c r="O45" s="145"/>
    </row>
    <row r="46" spans="1:15" ht="12.75">
      <c r="A46" s="90"/>
      <c r="B46" s="37" t="str">
        <f>'Gene Table'!D46</f>
        <v>MIMAT0000062</v>
      </c>
      <c r="C46" s="140" t="s">
        <v>181</v>
      </c>
      <c r="D46" s="141"/>
      <c r="E46" s="141"/>
      <c r="F46" s="141"/>
      <c r="G46" s="141"/>
      <c r="H46" s="141"/>
      <c r="I46" s="141"/>
      <c r="J46" s="141"/>
      <c r="K46" s="141"/>
      <c r="L46" s="141"/>
      <c r="M46" s="141"/>
      <c r="N46" s="144"/>
      <c r="O46" s="145"/>
    </row>
    <row r="47" spans="1:15" ht="12.75">
      <c r="A47" s="90"/>
      <c r="B47" s="37" t="str">
        <f>'Gene Table'!D47</f>
        <v>MIMAT0000066</v>
      </c>
      <c r="C47" s="140" t="s">
        <v>185</v>
      </c>
      <c r="D47" s="141"/>
      <c r="E47" s="141"/>
      <c r="F47" s="141"/>
      <c r="G47" s="141"/>
      <c r="H47" s="141"/>
      <c r="I47" s="141"/>
      <c r="J47" s="141"/>
      <c r="K47" s="141"/>
      <c r="L47" s="141"/>
      <c r="M47" s="141"/>
      <c r="N47" s="144"/>
      <c r="O47" s="145"/>
    </row>
    <row r="48" spans="1:15" ht="12.75">
      <c r="A48" s="90"/>
      <c r="B48" s="37" t="str">
        <f>'Gene Table'!D48</f>
        <v>MIMAT0000067</v>
      </c>
      <c r="C48" s="140" t="s">
        <v>189</v>
      </c>
      <c r="D48" s="141"/>
      <c r="E48" s="141"/>
      <c r="F48" s="141"/>
      <c r="G48" s="141"/>
      <c r="H48" s="141"/>
      <c r="I48" s="141"/>
      <c r="J48" s="141"/>
      <c r="K48" s="141"/>
      <c r="L48" s="141"/>
      <c r="M48" s="141"/>
      <c r="N48" s="144"/>
      <c r="O48" s="145"/>
    </row>
    <row r="49" spans="1:15" ht="12.75">
      <c r="A49" s="90"/>
      <c r="B49" s="37" t="str">
        <f>'Gene Table'!D49</f>
        <v>MIMAT0000098</v>
      </c>
      <c r="C49" s="140" t="s">
        <v>193</v>
      </c>
      <c r="D49" s="141"/>
      <c r="E49" s="141"/>
      <c r="F49" s="141"/>
      <c r="G49" s="141"/>
      <c r="H49" s="141"/>
      <c r="I49" s="141"/>
      <c r="J49" s="141"/>
      <c r="K49" s="141"/>
      <c r="L49" s="141"/>
      <c r="M49" s="141"/>
      <c r="N49" s="144"/>
      <c r="O49" s="145"/>
    </row>
    <row r="50" spans="1:15" ht="12.75">
      <c r="A50" s="90"/>
      <c r="B50" s="37" t="str">
        <f>'Gene Table'!D50</f>
        <v>MIMAT0001631</v>
      </c>
      <c r="C50" s="140" t="s">
        <v>197</v>
      </c>
      <c r="D50" s="141"/>
      <c r="E50" s="141"/>
      <c r="F50" s="141"/>
      <c r="G50" s="141"/>
      <c r="H50" s="141"/>
      <c r="I50" s="141"/>
      <c r="J50" s="141"/>
      <c r="K50" s="141"/>
      <c r="L50" s="141"/>
      <c r="M50" s="141"/>
      <c r="N50" s="144"/>
      <c r="O50" s="145"/>
    </row>
    <row r="51" spans="1:15" ht="12.75">
      <c r="A51" s="90"/>
      <c r="B51" s="37" t="str">
        <f>'Gene Table'!D51</f>
        <v>MIMAT0000425</v>
      </c>
      <c r="C51" s="140" t="s">
        <v>201</v>
      </c>
      <c r="D51" s="141"/>
      <c r="E51" s="141"/>
      <c r="F51" s="141"/>
      <c r="G51" s="141"/>
      <c r="H51" s="141"/>
      <c r="I51" s="141"/>
      <c r="J51" s="141"/>
      <c r="K51" s="141"/>
      <c r="L51" s="141"/>
      <c r="M51" s="141"/>
      <c r="N51" s="144"/>
      <c r="O51" s="145"/>
    </row>
    <row r="52" spans="1:15" ht="12.75">
      <c r="A52" s="90"/>
      <c r="B52" s="37" t="str">
        <f>'Gene Table'!D52</f>
        <v>MIMAT0000263</v>
      </c>
      <c r="C52" s="140" t="s">
        <v>205</v>
      </c>
      <c r="D52" s="141"/>
      <c r="E52" s="141"/>
      <c r="F52" s="141"/>
      <c r="G52" s="141"/>
      <c r="H52" s="141"/>
      <c r="I52" s="141"/>
      <c r="J52" s="141"/>
      <c r="K52" s="141"/>
      <c r="L52" s="141"/>
      <c r="M52" s="141"/>
      <c r="N52" s="144"/>
      <c r="O52" s="145"/>
    </row>
    <row r="53" spans="1:15" ht="12.75">
      <c r="A53" s="90"/>
      <c r="B53" s="37" t="str">
        <f>'Gene Table'!D53</f>
        <v>MIMAT0002819</v>
      </c>
      <c r="C53" s="140" t="s">
        <v>209</v>
      </c>
      <c r="D53" s="141"/>
      <c r="E53" s="141"/>
      <c r="F53" s="141"/>
      <c r="G53" s="141"/>
      <c r="H53" s="141"/>
      <c r="I53" s="141"/>
      <c r="J53" s="141"/>
      <c r="K53" s="141"/>
      <c r="L53" s="141"/>
      <c r="M53" s="141"/>
      <c r="N53" s="144"/>
      <c r="O53" s="145"/>
    </row>
    <row r="54" spans="1:15" ht="12.75">
      <c r="A54" s="90"/>
      <c r="B54" s="37" t="str">
        <f>'Gene Table'!D54</f>
        <v>MIMAT0000089</v>
      </c>
      <c r="C54" s="140" t="s">
        <v>213</v>
      </c>
      <c r="D54" s="141"/>
      <c r="E54" s="141"/>
      <c r="F54" s="141"/>
      <c r="G54" s="141"/>
      <c r="H54" s="141"/>
      <c r="I54" s="141"/>
      <c r="J54" s="141"/>
      <c r="K54" s="141"/>
      <c r="L54" s="141"/>
      <c r="M54" s="141"/>
      <c r="N54" s="144"/>
      <c r="O54" s="145"/>
    </row>
    <row r="55" spans="1:15" ht="12.75">
      <c r="A55" s="90"/>
      <c r="B55" s="37" t="str">
        <f>'Gene Table'!D55</f>
        <v>MIMAT0002820</v>
      </c>
      <c r="C55" s="140" t="s">
        <v>217</v>
      </c>
      <c r="D55" s="141"/>
      <c r="E55" s="141"/>
      <c r="F55" s="141"/>
      <c r="G55" s="141"/>
      <c r="H55" s="141"/>
      <c r="I55" s="141"/>
      <c r="J55" s="141"/>
      <c r="K55" s="141"/>
      <c r="L55" s="141"/>
      <c r="M55" s="141"/>
      <c r="N55" s="144"/>
      <c r="O55" s="145"/>
    </row>
    <row r="56" spans="1:15" ht="12.75">
      <c r="A56" s="90"/>
      <c r="B56" s="37" t="str">
        <f>'Gene Table'!D56</f>
        <v>MIMAT0000083</v>
      </c>
      <c r="C56" s="140" t="s">
        <v>221</v>
      </c>
      <c r="D56" s="141"/>
      <c r="E56" s="141"/>
      <c r="F56" s="141"/>
      <c r="G56" s="141"/>
      <c r="H56" s="141"/>
      <c r="I56" s="141"/>
      <c r="J56" s="141"/>
      <c r="K56" s="141"/>
      <c r="L56" s="141"/>
      <c r="M56" s="141"/>
      <c r="N56" s="144"/>
      <c r="O56" s="145"/>
    </row>
    <row r="57" spans="1:15" ht="12.75">
      <c r="A57" s="90"/>
      <c r="B57" s="37" t="str">
        <f>'Gene Table'!D57</f>
        <v>MIMAT0001536</v>
      </c>
      <c r="C57" s="140" t="s">
        <v>225</v>
      </c>
      <c r="D57" s="141"/>
      <c r="E57" s="141"/>
      <c r="F57" s="141"/>
      <c r="G57" s="141"/>
      <c r="H57" s="141"/>
      <c r="I57" s="141"/>
      <c r="J57" s="141"/>
      <c r="K57" s="141"/>
      <c r="L57" s="141"/>
      <c r="M57" s="141"/>
      <c r="N57" s="144"/>
      <c r="O57" s="145"/>
    </row>
    <row r="58" spans="1:15" ht="12.75">
      <c r="A58" s="90"/>
      <c r="B58" s="37" t="str">
        <f>'Gene Table'!D58</f>
        <v>MIMAT0004692</v>
      </c>
      <c r="C58" s="140" t="s">
        <v>229</v>
      </c>
      <c r="D58" s="141"/>
      <c r="E58" s="141"/>
      <c r="F58" s="141"/>
      <c r="G58" s="141"/>
      <c r="H58" s="141"/>
      <c r="I58" s="141"/>
      <c r="J58" s="141"/>
      <c r="K58" s="141"/>
      <c r="L58" s="141"/>
      <c r="M58" s="141"/>
      <c r="N58" s="144"/>
      <c r="O58" s="145"/>
    </row>
    <row r="59" spans="1:15" ht="12.75">
      <c r="A59" s="90"/>
      <c r="B59" s="37" t="str">
        <f>'Gene Table'!D59</f>
        <v>MIMAT0000252</v>
      </c>
      <c r="C59" s="140" t="s">
        <v>233</v>
      </c>
      <c r="D59" s="141"/>
      <c r="E59" s="141"/>
      <c r="F59" s="141"/>
      <c r="G59" s="141"/>
      <c r="H59" s="141"/>
      <c r="I59" s="141"/>
      <c r="J59" s="141"/>
      <c r="K59" s="141"/>
      <c r="L59" s="141"/>
      <c r="M59" s="141"/>
      <c r="N59" s="144"/>
      <c r="O59" s="145"/>
    </row>
    <row r="60" spans="1:15" ht="12.75">
      <c r="A60" s="90"/>
      <c r="B60" s="37" t="str">
        <f>'Gene Table'!D60</f>
        <v>MIMAT0000264</v>
      </c>
      <c r="C60" s="140" t="s">
        <v>237</v>
      </c>
      <c r="D60" s="141"/>
      <c r="E60" s="141"/>
      <c r="F60" s="141"/>
      <c r="G60" s="141"/>
      <c r="H60" s="141"/>
      <c r="I60" s="141"/>
      <c r="J60" s="141"/>
      <c r="K60" s="141"/>
      <c r="L60" s="141"/>
      <c r="M60" s="141"/>
      <c r="N60" s="144"/>
      <c r="O60" s="145"/>
    </row>
    <row r="61" spans="1:15" ht="12.75">
      <c r="A61" s="90"/>
      <c r="B61" s="37" t="str">
        <f>'Gene Table'!D61</f>
        <v>MIMAT0000710</v>
      </c>
      <c r="C61" s="140" t="s">
        <v>241</v>
      </c>
      <c r="D61" s="141"/>
      <c r="E61" s="141"/>
      <c r="F61" s="141"/>
      <c r="G61" s="141"/>
      <c r="H61" s="141"/>
      <c r="I61" s="141"/>
      <c r="J61" s="141"/>
      <c r="K61" s="141"/>
      <c r="L61" s="141"/>
      <c r="M61" s="141"/>
      <c r="N61" s="144"/>
      <c r="O61" s="145"/>
    </row>
    <row r="62" spans="1:15" ht="12.75">
      <c r="A62" s="90"/>
      <c r="B62" s="37" t="str">
        <f>'Gene Table'!D62</f>
        <v>MIMAT0000279</v>
      </c>
      <c r="C62" s="140" t="s">
        <v>245</v>
      </c>
      <c r="D62" s="141"/>
      <c r="E62" s="141"/>
      <c r="F62" s="141"/>
      <c r="G62" s="141"/>
      <c r="H62" s="141"/>
      <c r="I62" s="141"/>
      <c r="J62" s="141"/>
      <c r="K62" s="141"/>
      <c r="L62" s="141"/>
      <c r="M62" s="141"/>
      <c r="N62" s="144"/>
      <c r="O62" s="145"/>
    </row>
    <row r="63" spans="1:15" ht="12.75">
      <c r="A63" s="90"/>
      <c r="B63" s="37" t="str">
        <f>'Gene Table'!D63</f>
        <v>MIMAT0002809</v>
      </c>
      <c r="C63" s="140" t="s">
        <v>249</v>
      </c>
      <c r="D63" s="141"/>
      <c r="E63" s="141"/>
      <c r="F63" s="141"/>
      <c r="G63" s="141"/>
      <c r="H63" s="141"/>
      <c r="I63" s="141"/>
      <c r="J63" s="141"/>
      <c r="K63" s="141"/>
      <c r="L63" s="141"/>
      <c r="M63" s="141"/>
      <c r="N63" s="144"/>
      <c r="O63" s="145"/>
    </row>
    <row r="64" spans="1:15" ht="12.75">
      <c r="A64" s="90"/>
      <c r="B64" s="37" t="str">
        <f>'Gene Table'!D64</f>
        <v>MIMAT0006778</v>
      </c>
      <c r="C64" s="140" t="s">
        <v>253</v>
      </c>
      <c r="D64" s="141"/>
      <c r="E64" s="141"/>
      <c r="F64" s="141"/>
      <c r="G64" s="141"/>
      <c r="H64" s="141"/>
      <c r="I64" s="141"/>
      <c r="J64" s="141"/>
      <c r="K64" s="141"/>
      <c r="L64" s="141"/>
      <c r="M64" s="141"/>
      <c r="N64" s="144"/>
      <c r="O64" s="145"/>
    </row>
    <row r="65" spans="1:15" ht="12.75">
      <c r="A65" s="90"/>
      <c r="B65" s="37" t="str">
        <f>'Gene Table'!D65</f>
        <v>MIMAT0002817</v>
      </c>
      <c r="C65" s="140" t="s">
        <v>257</v>
      </c>
      <c r="D65" s="141"/>
      <c r="E65" s="141"/>
      <c r="F65" s="141"/>
      <c r="G65" s="141"/>
      <c r="H65" s="141"/>
      <c r="I65" s="141"/>
      <c r="J65" s="141"/>
      <c r="K65" s="141"/>
      <c r="L65" s="141"/>
      <c r="M65" s="141"/>
      <c r="N65" s="144"/>
      <c r="O65" s="145"/>
    </row>
    <row r="66" spans="1:15" ht="12.75">
      <c r="A66" s="90"/>
      <c r="B66" s="37" t="str">
        <f>'Gene Table'!D66</f>
        <v>MIMAT0000424</v>
      </c>
      <c r="C66" s="140" t="s">
        <v>261</v>
      </c>
      <c r="D66" s="141"/>
      <c r="E66" s="141"/>
      <c r="F66" s="141"/>
      <c r="G66" s="141"/>
      <c r="H66" s="141"/>
      <c r="I66" s="141"/>
      <c r="J66" s="141"/>
      <c r="K66" s="141"/>
      <c r="L66" s="141"/>
      <c r="M66" s="141"/>
      <c r="N66" s="144"/>
      <c r="O66" s="145"/>
    </row>
    <row r="67" spans="1:15" ht="12.75">
      <c r="A67" s="90"/>
      <c r="B67" s="37" t="str">
        <f>'Gene Table'!D67</f>
        <v>MIMAT0000646</v>
      </c>
      <c r="C67" s="140" t="s">
        <v>265</v>
      </c>
      <c r="D67" s="141"/>
      <c r="E67" s="141"/>
      <c r="F67" s="141"/>
      <c r="G67" s="141"/>
      <c r="H67" s="141"/>
      <c r="I67" s="141"/>
      <c r="J67" s="141"/>
      <c r="K67" s="141"/>
      <c r="L67" s="141"/>
      <c r="M67" s="141"/>
      <c r="N67" s="144"/>
      <c r="O67" s="145"/>
    </row>
    <row r="68" spans="1:15" ht="12.75">
      <c r="A68" s="90"/>
      <c r="B68" s="37" t="str">
        <f>'Gene Table'!D68</f>
        <v>MIMAT0002882</v>
      </c>
      <c r="C68" s="140" t="s">
        <v>269</v>
      </c>
      <c r="D68" s="141"/>
      <c r="E68" s="141"/>
      <c r="F68" s="141"/>
      <c r="G68" s="141"/>
      <c r="H68" s="141"/>
      <c r="I68" s="141"/>
      <c r="J68" s="141"/>
      <c r="K68" s="141"/>
      <c r="L68" s="141"/>
      <c r="M68" s="141"/>
      <c r="N68" s="144"/>
      <c r="O68" s="145"/>
    </row>
    <row r="69" spans="1:15" ht="12.75">
      <c r="A69" s="90"/>
      <c r="B69" s="37" t="str">
        <f>'Gene Table'!D69</f>
        <v>MIMAT0004604</v>
      </c>
      <c r="C69" s="140" t="s">
        <v>273</v>
      </c>
      <c r="D69" s="141"/>
      <c r="E69" s="141"/>
      <c r="F69" s="141"/>
      <c r="G69" s="141"/>
      <c r="H69" s="141"/>
      <c r="I69" s="141"/>
      <c r="J69" s="141"/>
      <c r="K69" s="141"/>
      <c r="L69" s="141"/>
      <c r="M69" s="141"/>
      <c r="N69" s="144"/>
      <c r="O69" s="145"/>
    </row>
    <row r="70" spans="1:15" ht="12.75">
      <c r="A70" s="90"/>
      <c r="B70" s="37" t="str">
        <f>'Gene Table'!D70</f>
        <v>MIMAT0003281</v>
      </c>
      <c r="C70" s="140" t="s">
        <v>277</v>
      </c>
      <c r="D70" s="141"/>
      <c r="E70" s="141"/>
      <c r="F70" s="141"/>
      <c r="G70" s="141"/>
      <c r="H70" s="141"/>
      <c r="I70" s="141"/>
      <c r="J70" s="141"/>
      <c r="K70" s="141"/>
      <c r="L70" s="141"/>
      <c r="M70" s="141"/>
      <c r="N70" s="144"/>
      <c r="O70" s="145"/>
    </row>
    <row r="71" spans="1:15" ht="12.75">
      <c r="A71" s="90"/>
      <c r="B71" s="37" t="str">
        <f>'Gene Table'!D71</f>
        <v>MIMAT0001341</v>
      </c>
      <c r="C71" s="140" t="s">
        <v>281</v>
      </c>
      <c r="D71" s="141"/>
      <c r="E71" s="141"/>
      <c r="F71" s="141"/>
      <c r="G71" s="141"/>
      <c r="H71" s="141"/>
      <c r="I71" s="141"/>
      <c r="J71" s="141"/>
      <c r="K71" s="141"/>
      <c r="L71" s="141"/>
      <c r="M71" s="141"/>
      <c r="N71" s="144"/>
      <c r="O71" s="145"/>
    </row>
    <row r="72" spans="1:15" ht="12.75">
      <c r="A72" s="90"/>
      <c r="B72" s="37" t="str">
        <f>'Gene Table'!D72</f>
        <v>MIMAT0002805</v>
      </c>
      <c r="C72" s="140" t="s">
        <v>285</v>
      </c>
      <c r="D72" s="141"/>
      <c r="E72" s="141"/>
      <c r="F72" s="141"/>
      <c r="G72" s="141"/>
      <c r="H72" s="141"/>
      <c r="I72" s="141"/>
      <c r="J72" s="141"/>
      <c r="K72" s="141"/>
      <c r="L72" s="141"/>
      <c r="M72" s="141"/>
      <c r="N72" s="144"/>
      <c r="O72" s="145"/>
    </row>
    <row r="73" spans="1:15" ht="12.75">
      <c r="A73" s="90"/>
      <c r="B73" s="37" t="str">
        <f>'Gene Table'!D73</f>
        <v>MIMAT0002811</v>
      </c>
      <c r="C73" s="140" t="s">
        <v>289</v>
      </c>
      <c r="D73" s="141"/>
      <c r="E73" s="141"/>
      <c r="F73" s="141"/>
      <c r="G73" s="141"/>
      <c r="H73" s="141"/>
      <c r="I73" s="141"/>
      <c r="J73" s="141"/>
      <c r="K73" s="141"/>
      <c r="L73" s="141"/>
      <c r="M73" s="141"/>
      <c r="N73" s="144"/>
      <c r="O73" s="145"/>
    </row>
    <row r="74" spans="1:15" ht="12.75">
      <c r="A74" s="90"/>
      <c r="B74" s="37" t="str">
        <f>'Gene Table'!D74</f>
        <v>MIMAT0002821</v>
      </c>
      <c r="C74" s="140" t="s">
        <v>293</v>
      </c>
      <c r="D74" s="141"/>
      <c r="E74" s="141"/>
      <c r="F74" s="141"/>
      <c r="G74" s="141"/>
      <c r="H74" s="141"/>
      <c r="I74" s="141"/>
      <c r="J74" s="141"/>
      <c r="K74" s="141"/>
      <c r="L74" s="141"/>
      <c r="M74" s="141"/>
      <c r="N74" s="144"/>
      <c r="O74" s="145"/>
    </row>
    <row r="75" spans="1:15" ht="12.75">
      <c r="A75" s="90"/>
      <c r="B75" s="37" t="str">
        <f>'Gene Table'!D75</f>
        <v>MIMAT0000271</v>
      </c>
      <c r="C75" s="140" t="s">
        <v>297</v>
      </c>
      <c r="D75" s="141"/>
      <c r="E75" s="141"/>
      <c r="F75" s="141"/>
      <c r="G75" s="141"/>
      <c r="H75" s="141"/>
      <c r="I75" s="141"/>
      <c r="J75" s="141"/>
      <c r="K75" s="141"/>
      <c r="L75" s="141"/>
      <c r="M75" s="141"/>
      <c r="N75" s="144"/>
      <c r="O75" s="145"/>
    </row>
    <row r="76" spans="1:15" ht="12.75">
      <c r="A76" s="90"/>
      <c r="B76" s="37" t="str">
        <f>'Gene Table'!D76</f>
        <v>MIMAT0004766</v>
      </c>
      <c r="C76" s="140" t="s">
        <v>301</v>
      </c>
      <c r="D76" s="141"/>
      <c r="E76" s="141"/>
      <c r="F76" s="141"/>
      <c r="G76" s="141"/>
      <c r="H76" s="141"/>
      <c r="I76" s="141"/>
      <c r="J76" s="141"/>
      <c r="K76" s="141"/>
      <c r="L76" s="141"/>
      <c r="M76" s="141"/>
      <c r="N76" s="144"/>
      <c r="O76" s="145"/>
    </row>
    <row r="77" spans="1:15" ht="12.75">
      <c r="A77" s="90"/>
      <c r="B77" s="37" t="str">
        <f>'Gene Table'!D77</f>
        <v>MIMAT0004602</v>
      </c>
      <c r="C77" s="140" t="s">
        <v>305</v>
      </c>
      <c r="D77" s="141"/>
      <c r="E77" s="141"/>
      <c r="F77" s="141"/>
      <c r="G77" s="141"/>
      <c r="H77" s="141"/>
      <c r="I77" s="141"/>
      <c r="J77" s="141"/>
      <c r="K77" s="141"/>
      <c r="L77" s="141"/>
      <c r="M77" s="141"/>
      <c r="N77" s="144"/>
      <c r="O77" s="145"/>
    </row>
    <row r="78" spans="1:15" ht="12.75">
      <c r="A78" s="90"/>
      <c r="B78" s="37" t="str">
        <f>'Gene Table'!D78</f>
        <v>MIMAT0002175</v>
      </c>
      <c r="C78" s="140" t="s">
        <v>309</v>
      </c>
      <c r="D78" s="141"/>
      <c r="E78" s="141"/>
      <c r="F78" s="141"/>
      <c r="G78" s="141"/>
      <c r="H78" s="141"/>
      <c r="I78" s="141"/>
      <c r="J78" s="141"/>
      <c r="K78" s="141"/>
      <c r="L78" s="141"/>
      <c r="M78" s="141"/>
      <c r="N78" s="144"/>
      <c r="O78" s="145"/>
    </row>
    <row r="79" spans="1:15" ht="12.75">
      <c r="A79" s="90"/>
      <c r="B79" s="37" t="str">
        <f>'Gene Table'!D79</f>
        <v>MIMAT0000446</v>
      </c>
      <c r="C79" s="140" t="s">
        <v>313</v>
      </c>
      <c r="D79" s="141"/>
      <c r="E79" s="141"/>
      <c r="F79" s="141"/>
      <c r="G79" s="141"/>
      <c r="H79" s="141"/>
      <c r="I79" s="141"/>
      <c r="J79" s="141"/>
      <c r="K79" s="141"/>
      <c r="L79" s="141"/>
      <c r="M79" s="141"/>
      <c r="N79" s="144"/>
      <c r="O79" s="145"/>
    </row>
    <row r="80" spans="1:15" ht="12.75">
      <c r="A80" s="90"/>
      <c r="B80" s="37" t="str">
        <f>'Gene Table'!D80</f>
        <v>MIMAT0000752</v>
      </c>
      <c r="C80" s="140" t="s">
        <v>317</v>
      </c>
      <c r="D80" s="141"/>
      <c r="E80" s="141"/>
      <c r="F80" s="141"/>
      <c r="G80" s="141"/>
      <c r="H80" s="141"/>
      <c r="I80" s="141"/>
      <c r="J80" s="141"/>
      <c r="K80" s="141"/>
      <c r="L80" s="141"/>
      <c r="M80" s="141"/>
      <c r="N80" s="144"/>
      <c r="O80" s="145"/>
    </row>
    <row r="81" spans="1:15" ht="12.75">
      <c r="A81" s="90"/>
      <c r="B81" s="37" t="str">
        <f>'Gene Table'!D81</f>
        <v>MIMAT0000764</v>
      </c>
      <c r="C81" s="140" t="s">
        <v>321</v>
      </c>
      <c r="D81" s="141"/>
      <c r="E81" s="141"/>
      <c r="F81" s="141"/>
      <c r="G81" s="141"/>
      <c r="H81" s="141"/>
      <c r="I81" s="141"/>
      <c r="J81" s="141"/>
      <c r="K81" s="141"/>
      <c r="L81" s="141"/>
      <c r="M81" s="141"/>
      <c r="N81" s="144"/>
      <c r="O81" s="145"/>
    </row>
    <row r="82" spans="1:15" ht="12.75">
      <c r="A82" s="90"/>
      <c r="B82" s="37" t="str">
        <f>'Gene Table'!D82</f>
        <v>MIMAT0003326</v>
      </c>
      <c r="C82" s="140" t="s">
        <v>325</v>
      </c>
      <c r="D82" s="141"/>
      <c r="E82" s="141"/>
      <c r="F82" s="141"/>
      <c r="G82" s="141"/>
      <c r="H82" s="141"/>
      <c r="I82" s="141"/>
      <c r="J82" s="141"/>
      <c r="K82" s="141"/>
      <c r="L82" s="141"/>
      <c r="M82" s="141"/>
      <c r="N82" s="144"/>
      <c r="O82" s="145"/>
    </row>
    <row r="83" spans="1:15" ht="12.75">
      <c r="A83" s="90"/>
      <c r="B83" s="37" t="str">
        <f>'Gene Table'!D83</f>
        <v>MIMAT0003324</v>
      </c>
      <c r="C83" s="140" t="s">
        <v>329</v>
      </c>
      <c r="D83" s="141"/>
      <c r="E83" s="141"/>
      <c r="F83" s="141"/>
      <c r="G83" s="141"/>
      <c r="H83" s="141"/>
      <c r="I83" s="141"/>
      <c r="J83" s="141"/>
      <c r="K83" s="141"/>
      <c r="L83" s="141"/>
      <c r="M83" s="141"/>
      <c r="N83" s="144"/>
      <c r="O83" s="145"/>
    </row>
    <row r="84" spans="1:15" ht="12.75">
      <c r="A84" s="90"/>
      <c r="B84" s="37" t="str">
        <f>'Gene Table'!D84</f>
        <v>MIMAT0000414</v>
      </c>
      <c r="C84" s="140" t="s">
        <v>333</v>
      </c>
      <c r="D84" s="141"/>
      <c r="E84" s="141"/>
      <c r="F84" s="141"/>
      <c r="G84" s="141"/>
      <c r="H84" s="141"/>
      <c r="I84" s="141"/>
      <c r="J84" s="141"/>
      <c r="K84" s="141"/>
      <c r="L84" s="141"/>
      <c r="M84" s="141"/>
      <c r="N84" s="144"/>
      <c r="O84" s="145"/>
    </row>
    <row r="85" spans="1:15" ht="12.75">
      <c r="A85" s="90"/>
      <c r="B85" s="37" t="str">
        <f>'Gene Table'!D85</f>
        <v>MIMAT0000415</v>
      </c>
      <c r="C85" s="140" t="s">
        <v>337</v>
      </c>
      <c r="D85" s="141"/>
      <c r="E85" s="141"/>
      <c r="F85" s="141"/>
      <c r="G85" s="141"/>
      <c r="H85" s="141"/>
      <c r="I85" s="141"/>
      <c r="J85" s="141"/>
      <c r="K85" s="141"/>
      <c r="L85" s="141"/>
      <c r="M85" s="141"/>
      <c r="N85" s="144"/>
      <c r="O85" s="145"/>
    </row>
    <row r="86" spans="1:15" ht="12.75">
      <c r="A86" s="90"/>
      <c r="B86" s="37" t="str">
        <f>'Gene Table'!D86</f>
        <v>MIMAT0000065</v>
      </c>
      <c r="C86" s="140" t="s">
        <v>341</v>
      </c>
      <c r="D86" s="141"/>
      <c r="E86" s="141"/>
      <c r="F86" s="141"/>
      <c r="G86" s="141"/>
      <c r="H86" s="141"/>
      <c r="I86" s="141"/>
      <c r="J86" s="141"/>
      <c r="K86" s="141"/>
      <c r="L86" s="141"/>
      <c r="M86" s="141"/>
      <c r="N86" s="144"/>
      <c r="O86" s="145"/>
    </row>
    <row r="87" spans="1:15" ht="12.75">
      <c r="A87" s="90"/>
      <c r="B87" s="37" t="str">
        <f>'Gene Table'!D87</f>
        <v>NC</v>
      </c>
      <c r="C87" s="140" t="s">
        <v>345</v>
      </c>
      <c r="D87" s="141"/>
      <c r="E87" s="141"/>
      <c r="F87" s="141"/>
      <c r="G87" s="141"/>
      <c r="H87" s="141"/>
      <c r="I87" s="141"/>
      <c r="J87" s="141"/>
      <c r="K87" s="141"/>
      <c r="L87" s="141"/>
      <c r="M87" s="141"/>
      <c r="N87" s="144"/>
      <c r="O87" s="145"/>
    </row>
    <row r="88" spans="1:15" ht="12.75">
      <c r="A88" s="90"/>
      <c r="B88" s="37" t="str">
        <f>'Gene Table'!D88</f>
        <v>NC</v>
      </c>
      <c r="C88" s="140" t="s">
        <v>347</v>
      </c>
      <c r="D88" s="141"/>
      <c r="E88" s="141"/>
      <c r="F88" s="141"/>
      <c r="G88" s="141"/>
      <c r="H88" s="141"/>
      <c r="I88" s="141"/>
      <c r="J88" s="141"/>
      <c r="K88" s="141"/>
      <c r="L88" s="141"/>
      <c r="M88" s="141"/>
      <c r="N88" s="144"/>
      <c r="O88" s="145"/>
    </row>
    <row r="89" spans="1:15" ht="12.75">
      <c r="A89" s="90"/>
      <c r="B89" s="37" t="str">
        <f>'Gene Table'!D89</f>
        <v>NR_002752</v>
      </c>
      <c r="C89" s="140" t="s">
        <v>348</v>
      </c>
      <c r="D89" s="141"/>
      <c r="E89" s="141"/>
      <c r="F89" s="141"/>
      <c r="G89" s="141"/>
      <c r="H89" s="141"/>
      <c r="I89" s="141"/>
      <c r="J89" s="141"/>
      <c r="K89" s="141"/>
      <c r="L89" s="141"/>
      <c r="M89" s="141"/>
      <c r="N89" s="144"/>
      <c r="O89" s="145"/>
    </row>
    <row r="90" spans="1:15" ht="12.75">
      <c r="A90" s="90"/>
      <c r="B90" s="37" t="str">
        <f>'Gene Table'!D90</f>
        <v>NR_002750</v>
      </c>
      <c r="C90" s="140" t="s">
        <v>352</v>
      </c>
      <c r="D90" s="141"/>
      <c r="E90" s="141"/>
      <c r="F90" s="141"/>
      <c r="G90" s="141"/>
      <c r="H90" s="141"/>
      <c r="I90" s="141"/>
      <c r="J90" s="141"/>
      <c r="K90" s="141"/>
      <c r="L90" s="141"/>
      <c r="M90" s="141"/>
      <c r="N90" s="144"/>
      <c r="O90" s="145"/>
    </row>
    <row r="91" spans="1:15" ht="12.75">
      <c r="A91" s="90"/>
      <c r="B91" s="37" t="str">
        <f>'Gene Table'!D91</f>
        <v>NR_002745</v>
      </c>
      <c r="C91" s="140" t="s">
        <v>356</v>
      </c>
      <c r="D91" s="141"/>
      <c r="E91" s="141"/>
      <c r="F91" s="141"/>
      <c r="G91" s="141"/>
      <c r="H91" s="141"/>
      <c r="I91" s="141"/>
      <c r="J91" s="141"/>
      <c r="K91" s="141"/>
      <c r="L91" s="141"/>
      <c r="M91" s="141"/>
      <c r="N91" s="144"/>
      <c r="O91" s="145"/>
    </row>
    <row r="92" spans="1:15" ht="12.75">
      <c r="A92" s="90"/>
      <c r="B92" s="37" t="str">
        <f>'Gene Table'!D92</f>
        <v>NR_002746</v>
      </c>
      <c r="C92" s="140" t="s">
        <v>360</v>
      </c>
      <c r="D92" s="141"/>
      <c r="E92" s="141"/>
      <c r="F92" s="141"/>
      <c r="G92" s="141"/>
      <c r="H92" s="141"/>
      <c r="I92" s="141"/>
      <c r="J92" s="141"/>
      <c r="K92" s="141"/>
      <c r="L92" s="141"/>
      <c r="M92" s="141"/>
      <c r="N92" s="144"/>
      <c r="O92" s="145"/>
    </row>
    <row r="93" spans="1:15" ht="12.75">
      <c r="A93" s="90"/>
      <c r="B93" s="37" t="str">
        <f>'Gene Table'!D93</f>
        <v>NR_002744</v>
      </c>
      <c r="C93" s="140" t="s">
        <v>364</v>
      </c>
      <c r="D93" s="141"/>
      <c r="E93" s="141"/>
      <c r="F93" s="141"/>
      <c r="G93" s="141"/>
      <c r="H93" s="141"/>
      <c r="I93" s="141"/>
      <c r="J93" s="141"/>
      <c r="K93" s="141"/>
      <c r="L93" s="141"/>
      <c r="M93" s="141"/>
      <c r="N93" s="144"/>
      <c r="O93" s="145"/>
    </row>
    <row r="94" spans="1:15" ht="12.75">
      <c r="A94" s="90"/>
      <c r="B94" s="37" t="str">
        <f>'Gene Table'!D94</f>
        <v>NR_002450</v>
      </c>
      <c r="C94" s="140" t="s">
        <v>368</v>
      </c>
      <c r="D94" s="141"/>
      <c r="E94" s="141"/>
      <c r="F94" s="141"/>
      <c r="G94" s="141"/>
      <c r="H94" s="141"/>
      <c r="I94" s="141"/>
      <c r="J94" s="141"/>
      <c r="K94" s="141"/>
      <c r="L94" s="141"/>
      <c r="M94" s="141"/>
      <c r="N94" s="144"/>
      <c r="O94" s="145"/>
    </row>
    <row r="95" spans="1:15" ht="12.75">
      <c r="A95" s="90"/>
      <c r="B95" s="37" t="str">
        <f>'Gene Table'!D95</f>
        <v>RT</v>
      </c>
      <c r="C95" s="140" t="s">
        <v>372</v>
      </c>
      <c r="D95" s="141"/>
      <c r="E95" s="141"/>
      <c r="F95" s="141"/>
      <c r="G95" s="141"/>
      <c r="H95" s="141"/>
      <c r="I95" s="141"/>
      <c r="J95" s="141"/>
      <c r="K95" s="141"/>
      <c r="L95" s="141"/>
      <c r="M95" s="141"/>
      <c r="N95" s="144"/>
      <c r="O95" s="145"/>
    </row>
    <row r="96" spans="1:15" ht="12.75">
      <c r="A96" s="90"/>
      <c r="B96" s="37" t="str">
        <f>'Gene Table'!D96</f>
        <v>RT</v>
      </c>
      <c r="C96" s="140" t="s">
        <v>374</v>
      </c>
      <c r="D96" s="141"/>
      <c r="E96" s="141"/>
      <c r="F96" s="141"/>
      <c r="G96" s="141"/>
      <c r="H96" s="141"/>
      <c r="I96" s="141"/>
      <c r="J96" s="141"/>
      <c r="K96" s="141"/>
      <c r="L96" s="141"/>
      <c r="M96" s="141"/>
      <c r="N96" s="144"/>
      <c r="O96" s="145"/>
    </row>
    <row r="97" spans="1:15" ht="12.75">
      <c r="A97" s="90"/>
      <c r="B97" s="37" t="str">
        <f>'Gene Table'!D97</f>
        <v>PCR</v>
      </c>
      <c r="C97" s="140" t="s">
        <v>375</v>
      </c>
      <c r="D97" s="141"/>
      <c r="E97" s="141"/>
      <c r="F97" s="141"/>
      <c r="G97" s="141"/>
      <c r="H97" s="141"/>
      <c r="I97" s="141"/>
      <c r="J97" s="141"/>
      <c r="K97" s="141"/>
      <c r="L97" s="141"/>
      <c r="M97" s="141"/>
      <c r="N97" s="144"/>
      <c r="O97" s="145"/>
    </row>
    <row r="98" spans="1:15" ht="12.75">
      <c r="A98" s="90"/>
      <c r="B98" s="37" t="str">
        <f>'Gene Table'!D98</f>
        <v>PCR</v>
      </c>
      <c r="C98" s="140" t="s">
        <v>377</v>
      </c>
      <c r="D98" s="141"/>
      <c r="E98" s="141"/>
      <c r="F98" s="141"/>
      <c r="G98" s="141"/>
      <c r="H98" s="141"/>
      <c r="I98" s="141"/>
      <c r="J98" s="141"/>
      <c r="K98" s="141"/>
      <c r="L98" s="141"/>
      <c r="M98" s="141"/>
      <c r="N98" s="144"/>
      <c r="O98" s="145"/>
    </row>
    <row r="99" spans="1:15" ht="12.75">
      <c r="A99" s="90" t="str">
        <f>'Gene Table'!A99</f>
        <v>Plate 2</v>
      </c>
      <c r="B99" s="37" t="str">
        <f>'Gene Table'!D99</f>
        <v>MIMAT0000682</v>
      </c>
      <c r="C99" s="140" t="s">
        <v>9</v>
      </c>
      <c r="D99" s="141"/>
      <c r="E99" s="141"/>
      <c r="F99" s="141"/>
      <c r="G99" s="141"/>
      <c r="H99" s="141"/>
      <c r="I99" s="141"/>
      <c r="J99" s="141"/>
      <c r="K99" s="141"/>
      <c r="L99" s="141"/>
      <c r="M99" s="141"/>
      <c r="N99" s="144"/>
      <c r="O99" s="145"/>
    </row>
    <row r="100" spans="1:15" ht="12.75">
      <c r="A100" s="90"/>
      <c r="B100" s="37" t="str">
        <f>'Gene Table'!D100</f>
        <v>MIMAT0000243</v>
      </c>
      <c r="C100" s="140" t="s">
        <v>13</v>
      </c>
      <c r="D100" s="141"/>
      <c r="E100" s="141"/>
      <c r="F100" s="141"/>
      <c r="G100" s="141"/>
      <c r="H100" s="141"/>
      <c r="I100" s="141"/>
      <c r="J100" s="141"/>
      <c r="K100" s="141"/>
      <c r="L100" s="141"/>
      <c r="M100" s="141"/>
      <c r="N100" s="144"/>
      <c r="O100" s="145"/>
    </row>
    <row r="101" spans="1:15" ht="12.75">
      <c r="A101" s="90"/>
      <c r="B101" s="37" t="str">
        <f>'Gene Table'!D101</f>
        <v>MIMAT0000096</v>
      </c>
      <c r="C101" s="140" t="s">
        <v>17</v>
      </c>
      <c r="D101" s="141"/>
      <c r="E101" s="141"/>
      <c r="F101" s="141"/>
      <c r="G101" s="141"/>
      <c r="H101" s="141"/>
      <c r="I101" s="141"/>
      <c r="J101" s="141"/>
      <c r="K101" s="141"/>
      <c r="L101" s="141"/>
      <c r="M101" s="141"/>
      <c r="N101" s="144"/>
      <c r="O101" s="145"/>
    </row>
    <row r="102" spans="1:15" ht="12.75">
      <c r="A102" s="90"/>
      <c r="B102" s="37" t="str">
        <f>'Gene Table'!D102</f>
        <v>MIMAT0000432</v>
      </c>
      <c r="C102" s="140" t="s">
        <v>21</v>
      </c>
      <c r="D102" s="141"/>
      <c r="E102" s="141"/>
      <c r="F102" s="141"/>
      <c r="G102" s="141"/>
      <c r="H102" s="141"/>
      <c r="I102" s="141"/>
      <c r="J102" s="141"/>
      <c r="K102" s="141"/>
      <c r="L102" s="141"/>
      <c r="M102" s="141"/>
      <c r="N102" s="144"/>
      <c r="O102" s="145"/>
    </row>
    <row r="103" spans="1:15" ht="12.75">
      <c r="A103" s="90"/>
      <c r="B103" s="37" t="str">
        <f>'Gene Table'!D103</f>
        <v>MIMAT0000075</v>
      </c>
      <c r="C103" s="140" t="s">
        <v>25</v>
      </c>
      <c r="D103" s="141"/>
      <c r="E103" s="141"/>
      <c r="F103" s="141"/>
      <c r="G103" s="141"/>
      <c r="H103" s="141"/>
      <c r="I103" s="141"/>
      <c r="J103" s="141"/>
      <c r="K103" s="141"/>
      <c r="L103" s="141"/>
      <c r="M103" s="141"/>
      <c r="N103" s="144"/>
      <c r="O103" s="145"/>
    </row>
    <row r="104" spans="1:15" ht="12.75">
      <c r="A104" s="90"/>
      <c r="B104" s="37" t="str">
        <f>'Gene Table'!D104</f>
        <v>MIMAT0000318</v>
      </c>
      <c r="C104" s="140" t="s">
        <v>29</v>
      </c>
      <c r="D104" s="141"/>
      <c r="E104" s="141"/>
      <c r="F104" s="141"/>
      <c r="G104" s="141"/>
      <c r="H104" s="141"/>
      <c r="I104" s="141"/>
      <c r="J104" s="141"/>
      <c r="K104" s="141"/>
      <c r="L104" s="141"/>
      <c r="M104" s="141"/>
      <c r="N104" s="144"/>
      <c r="O104" s="145"/>
    </row>
    <row r="105" spans="1:15" ht="12.75">
      <c r="A105" s="90"/>
      <c r="B105" s="37" t="str">
        <f>'Gene Table'!D105</f>
        <v>MIMAT0006764</v>
      </c>
      <c r="C105" s="140" t="s">
        <v>33</v>
      </c>
      <c r="D105" s="141"/>
      <c r="E105" s="141"/>
      <c r="F105" s="141"/>
      <c r="G105" s="141"/>
      <c r="H105" s="141"/>
      <c r="I105" s="141"/>
      <c r="J105" s="141"/>
      <c r="K105" s="141"/>
      <c r="L105" s="141"/>
      <c r="M105" s="141"/>
      <c r="N105" s="144"/>
      <c r="O105" s="145"/>
    </row>
    <row r="106" spans="1:15" ht="12.75">
      <c r="A106" s="90"/>
      <c r="B106" s="37" t="str">
        <f>'Gene Table'!D106</f>
        <v>MIMAT0000449</v>
      </c>
      <c r="C106" s="140" t="s">
        <v>37</v>
      </c>
      <c r="D106" s="141"/>
      <c r="E106" s="141"/>
      <c r="F106" s="141"/>
      <c r="G106" s="141"/>
      <c r="H106" s="141"/>
      <c r="I106" s="141"/>
      <c r="J106" s="141"/>
      <c r="K106" s="141"/>
      <c r="L106" s="141"/>
      <c r="M106" s="141"/>
      <c r="N106" s="144"/>
      <c r="O106" s="145"/>
    </row>
    <row r="107" spans="1:15" ht="12.75">
      <c r="A107" s="90"/>
      <c r="B107" s="37" t="str">
        <f>'Gene Table'!D107</f>
        <v>MIMAT0001413</v>
      </c>
      <c r="C107" s="140" t="s">
        <v>41</v>
      </c>
      <c r="D107" s="141"/>
      <c r="E107" s="141"/>
      <c r="F107" s="141"/>
      <c r="G107" s="141"/>
      <c r="H107" s="141"/>
      <c r="I107" s="141"/>
      <c r="J107" s="141"/>
      <c r="K107" s="141"/>
      <c r="L107" s="141"/>
      <c r="M107" s="141"/>
      <c r="N107" s="144"/>
      <c r="O107" s="145"/>
    </row>
    <row r="108" spans="1:15" ht="12.75">
      <c r="A108" s="90"/>
      <c r="B108" s="37" t="str">
        <f>'Gene Table'!D108</f>
        <v>MIMAT0005793</v>
      </c>
      <c r="C108" s="140" t="s">
        <v>45</v>
      </c>
      <c r="D108" s="141"/>
      <c r="E108" s="141"/>
      <c r="F108" s="141"/>
      <c r="G108" s="141"/>
      <c r="H108" s="141"/>
      <c r="I108" s="141"/>
      <c r="J108" s="141"/>
      <c r="K108" s="141"/>
      <c r="L108" s="141"/>
      <c r="M108" s="141"/>
      <c r="N108" s="144"/>
      <c r="O108" s="145"/>
    </row>
    <row r="109" spans="1:15" ht="12.75">
      <c r="A109" s="90"/>
      <c r="B109" s="37" t="str">
        <f>'Gene Table'!D109</f>
        <v>MIMAT0000265</v>
      </c>
      <c r="C109" s="140" t="s">
        <v>49</v>
      </c>
      <c r="D109" s="141"/>
      <c r="E109" s="141"/>
      <c r="F109" s="141"/>
      <c r="G109" s="141"/>
      <c r="H109" s="141"/>
      <c r="I109" s="141"/>
      <c r="J109" s="141"/>
      <c r="K109" s="141"/>
      <c r="L109" s="141"/>
      <c r="M109" s="141"/>
      <c r="N109" s="144"/>
      <c r="O109" s="145"/>
    </row>
    <row r="110" spans="1:15" ht="12.75">
      <c r="A110" s="90"/>
      <c r="B110" s="37" t="str">
        <f>'Gene Table'!D110</f>
        <v>MIMAT0000231</v>
      </c>
      <c r="C110" s="140" t="s">
        <v>53</v>
      </c>
      <c r="D110" s="141"/>
      <c r="E110" s="141"/>
      <c r="F110" s="141"/>
      <c r="G110" s="141"/>
      <c r="H110" s="141"/>
      <c r="I110" s="141"/>
      <c r="J110" s="141"/>
      <c r="K110" s="141"/>
      <c r="L110" s="141"/>
      <c r="M110" s="141"/>
      <c r="N110" s="144"/>
      <c r="O110" s="145"/>
    </row>
    <row r="111" spans="1:15" ht="12.75">
      <c r="A111" s="90"/>
      <c r="B111" s="37" t="str">
        <f>'Gene Table'!D111</f>
        <v>MIMAT0000691</v>
      </c>
      <c r="C111" s="140" t="s">
        <v>57</v>
      </c>
      <c r="D111" s="141"/>
      <c r="E111" s="141"/>
      <c r="F111" s="141"/>
      <c r="G111" s="141"/>
      <c r="H111" s="141"/>
      <c r="I111" s="141"/>
      <c r="J111" s="141"/>
      <c r="K111" s="141"/>
      <c r="L111" s="141"/>
      <c r="M111" s="141"/>
      <c r="N111" s="144"/>
      <c r="O111" s="145"/>
    </row>
    <row r="112" spans="1:15" ht="12.75">
      <c r="A112" s="90"/>
      <c r="B112" s="37" t="str">
        <f>'Gene Table'!D112</f>
        <v>MIMAT0000617</v>
      </c>
      <c r="C112" s="140" t="s">
        <v>61</v>
      </c>
      <c r="D112" s="141"/>
      <c r="E112" s="141"/>
      <c r="F112" s="141"/>
      <c r="G112" s="141"/>
      <c r="H112" s="141"/>
      <c r="I112" s="141"/>
      <c r="J112" s="141"/>
      <c r="K112" s="141"/>
      <c r="L112" s="141"/>
      <c r="M112" s="141"/>
      <c r="N112" s="144"/>
      <c r="O112" s="145"/>
    </row>
    <row r="113" spans="1:15" ht="12.75">
      <c r="A113" s="90"/>
      <c r="B113" s="37" t="str">
        <f>'Gene Table'!D113</f>
        <v>MIMAT0000253</v>
      </c>
      <c r="C113" s="140" t="s">
        <v>65</v>
      </c>
      <c r="D113" s="141"/>
      <c r="E113" s="141"/>
      <c r="F113" s="141"/>
      <c r="G113" s="141"/>
      <c r="H113" s="141"/>
      <c r="I113" s="141"/>
      <c r="J113" s="141"/>
      <c r="K113" s="141"/>
      <c r="L113" s="141"/>
      <c r="M113" s="141"/>
      <c r="N113" s="144"/>
      <c r="O113" s="145"/>
    </row>
    <row r="114" spans="1:15" ht="12.75">
      <c r="A114" s="90"/>
      <c r="B114" s="37" t="str">
        <f>'Gene Table'!D114</f>
        <v>MIMAT0000254</v>
      </c>
      <c r="C114" s="140" t="s">
        <v>69</v>
      </c>
      <c r="D114" s="141"/>
      <c r="E114" s="141"/>
      <c r="F114" s="141"/>
      <c r="G114" s="141"/>
      <c r="H114" s="141"/>
      <c r="I114" s="141"/>
      <c r="J114" s="141"/>
      <c r="K114" s="141"/>
      <c r="L114" s="141"/>
      <c r="M114" s="141"/>
      <c r="N114" s="144"/>
      <c r="O114" s="145"/>
    </row>
    <row r="115" spans="1:15" ht="12.75">
      <c r="A115" s="90"/>
      <c r="B115" s="37" t="str">
        <f>'Gene Table'!D115</f>
        <v>MIMAT0000064</v>
      </c>
      <c r="C115" s="140" t="s">
        <v>73</v>
      </c>
      <c r="D115" s="141"/>
      <c r="E115" s="141"/>
      <c r="F115" s="141"/>
      <c r="G115" s="141"/>
      <c r="H115" s="141"/>
      <c r="I115" s="141"/>
      <c r="J115" s="141"/>
      <c r="K115" s="141"/>
      <c r="L115" s="141"/>
      <c r="M115" s="141"/>
      <c r="N115" s="144"/>
      <c r="O115" s="145"/>
    </row>
    <row r="116" spans="1:15" ht="12.75">
      <c r="A116" s="90"/>
      <c r="B116" s="37" t="str">
        <f>'Gene Table'!D116</f>
        <v>MIMAT0000063</v>
      </c>
      <c r="C116" s="140" t="s">
        <v>77</v>
      </c>
      <c r="D116" s="141"/>
      <c r="E116" s="141"/>
      <c r="F116" s="141"/>
      <c r="G116" s="141"/>
      <c r="H116" s="141"/>
      <c r="I116" s="141"/>
      <c r="J116" s="141"/>
      <c r="K116" s="141"/>
      <c r="L116" s="141"/>
      <c r="M116" s="141"/>
      <c r="N116" s="144"/>
      <c r="O116" s="145"/>
    </row>
    <row r="117" spans="1:15" ht="12.75">
      <c r="A117" s="90"/>
      <c r="B117" s="37" t="str">
        <f>'Gene Table'!D117</f>
        <v>MIMAT0000428</v>
      </c>
      <c r="C117" s="140" t="s">
        <v>81</v>
      </c>
      <c r="D117" s="141"/>
      <c r="E117" s="141"/>
      <c r="F117" s="141"/>
      <c r="G117" s="141"/>
      <c r="H117" s="141"/>
      <c r="I117" s="141"/>
      <c r="J117" s="141"/>
      <c r="K117" s="141"/>
      <c r="L117" s="141"/>
      <c r="M117" s="141"/>
      <c r="N117" s="144"/>
      <c r="O117" s="145"/>
    </row>
    <row r="118" spans="1:15" ht="12.75">
      <c r="A118" s="90"/>
      <c r="B118" s="37" t="str">
        <f>'Gene Table'!D118</f>
        <v>MIMAT0000072</v>
      </c>
      <c r="C118" s="140" t="s">
        <v>85</v>
      </c>
      <c r="D118" s="141"/>
      <c r="E118" s="141"/>
      <c r="F118" s="141"/>
      <c r="G118" s="141"/>
      <c r="H118" s="141"/>
      <c r="I118" s="141"/>
      <c r="J118" s="141"/>
      <c r="K118" s="141"/>
      <c r="L118" s="141"/>
      <c r="M118" s="141"/>
      <c r="N118" s="144"/>
      <c r="O118" s="145"/>
    </row>
    <row r="119" spans="1:15" ht="12.75">
      <c r="A119" s="90"/>
      <c r="B119" s="37" t="str">
        <f>'Gene Table'!D119</f>
        <v>MIMAT0000226</v>
      </c>
      <c r="C119" s="140" t="s">
        <v>89</v>
      </c>
      <c r="D119" s="141"/>
      <c r="E119" s="141"/>
      <c r="F119" s="141"/>
      <c r="G119" s="141"/>
      <c r="H119" s="141"/>
      <c r="I119" s="141"/>
      <c r="J119" s="141"/>
      <c r="K119" s="141"/>
      <c r="L119" s="141"/>
      <c r="M119" s="141"/>
      <c r="N119" s="144"/>
      <c r="O119" s="145"/>
    </row>
    <row r="120" spans="1:15" ht="12.75">
      <c r="A120" s="90"/>
      <c r="B120" s="37" t="str">
        <f>'Gene Table'!D120</f>
        <v>MIMAT0001412</v>
      </c>
      <c r="C120" s="140" t="s">
        <v>93</v>
      </c>
      <c r="D120" s="141"/>
      <c r="E120" s="141"/>
      <c r="F120" s="141"/>
      <c r="G120" s="141"/>
      <c r="H120" s="141"/>
      <c r="I120" s="141"/>
      <c r="J120" s="141"/>
      <c r="K120" s="141"/>
      <c r="L120" s="141"/>
      <c r="M120" s="141"/>
      <c r="N120" s="144"/>
      <c r="O120" s="145"/>
    </row>
    <row r="121" spans="1:15" ht="12.75">
      <c r="A121" s="90"/>
      <c r="B121" s="37" t="str">
        <f>'Gene Table'!D121</f>
        <v>MIMAT0002846</v>
      </c>
      <c r="C121" s="140" t="s">
        <v>97</v>
      </c>
      <c r="D121" s="141"/>
      <c r="E121" s="141"/>
      <c r="F121" s="141"/>
      <c r="G121" s="141"/>
      <c r="H121" s="141"/>
      <c r="I121" s="141"/>
      <c r="J121" s="141"/>
      <c r="K121" s="141"/>
      <c r="L121" s="141"/>
      <c r="M121" s="141"/>
      <c r="N121" s="144"/>
      <c r="O121" s="145"/>
    </row>
    <row r="122" spans="1:15" ht="12.75">
      <c r="A122" s="90"/>
      <c r="B122" s="37" t="str">
        <f>'Gene Table'!D122</f>
        <v>MIMAT0000258</v>
      </c>
      <c r="C122" s="140" t="s">
        <v>101</v>
      </c>
      <c r="D122" s="141"/>
      <c r="E122" s="141"/>
      <c r="F122" s="141"/>
      <c r="G122" s="141"/>
      <c r="H122" s="141"/>
      <c r="I122" s="141"/>
      <c r="J122" s="141"/>
      <c r="K122" s="141"/>
      <c r="L122" s="141"/>
      <c r="M122" s="141"/>
      <c r="N122" s="144"/>
      <c r="O122" s="145"/>
    </row>
    <row r="123" spans="1:15" ht="12.75">
      <c r="A123" s="90"/>
      <c r="B123" s="37" t="str">
        <f>'Gene Table'!D123</f>
        <v>MIMAT0000070</v>
      </c>
      <c r="C123" s="140" t="s">
        <v>105</v>
      </c>
      <c r="D123" s="141"/>
      <c r="E123" s="141"/>
      <c r="F123" s="141"/>
      <c r="G123" s="141"/>
      <c r="H123" s="141"/>
      <c r="I123" s="141"/>
      <c r="J123" s="141"/>
      <c r="K123" s="141"/>
      <c r="L123" s="141"/>
      <c r="M123" s="141"/>
      <c r="N123" s="144"/>
      <c r="O123" s="145"/>
    </row>
    <row r="124" spans="1:15" ht="12.75">
      <c r="A124" s="90"/>
      <c r="B124" s="37" t="str">
        <f>'Gene Table'!D124</f>
        <v>MIMAT0000086</v>
      </c>
      <c r="C124" s="140" t="s">
        <v>109</v>
      </c>
      <c r="D124" s="141"/>
      <c r="E124" s="141"/>
      <c r="F124" s="141"/>
      <c r="G124" s="141"/>
      <c r="H124" s="141"/>
      <c r="I124" s="141"/>
      <c r="J124" s="141"/>
      <c r="K124" s="141"/>
      <c r="L124" s="141"/>
      <c r="M124" s="141"/>
      <c r="N124" s="144"/>
      <c r="O124" s="145"/>
    </row>
    <row r="125" spans="1:15" ht="12.75">
      <c r="A125" s="90"/>
      <c r="B125" s="37" t="str">
        <f>'Gene Table'!D125</f>
        <v>MIMAT0000681</v>
      </c>
      <c r="C125" s="140" t="s">
        <v>113</v>
      </c>
      <c r="D125" s="141"/>
      <c r="E125" s="141"/>
      <c r="F125" s="141"/>
      <c r="G125" s="141"/>
      <c r="H125" s="141"/>
      <c r="I125" s="141"/>
      <c r="J125" s="141"/>
      <c r="K125" s="141"/>
      <c r="L125" s="141"/>
      <c r="M125" s="141"/>
      <c r="N125" s="144"/>
      <c r="O125" s="145"/>
    </row>
    <row r="126" spans="1:15" ht="12.75">
      <c r="A126" s="90"/>
      <c r="B126" s="37" t="str">
        <f>'Gene Table'!D126</f>
        <v>MIMAT0001080</v>
      </c>
      <c r="C126" s="140" t="s">
        <v>117</v>
      </c>
      <c r="D126" s="141"/>
      <c r="E126" s="141"/>
      <c r="F126" s="141"/>
      <c r="G126" s="141"/>
      <c r="H126" s="141"/>
      <c r="I126" s="141"/>
      <c r="J126" s="141"/>
      <c r="K126" s="141"/>
      <c r="L126" s="141"/>
      <c r="M126" s="141"/>
      <c r="N126" s="144"/>
      <c r="O126" s="145"/>
    </row>
    <row r="127" spans="1:15" ht="12.75">
      <c r="A127" s="90"/>
      <c r="B127" s="37" t="str">
        <f>'Gene Table'!D127</f>
        <v>MIMAT0000419</v>
      </c>
      <c r="C127" s="140" t="s">
        <v>121</v>
      </c>
      <c r="D127" s="141"/>
      <c r="E127" s="141"/>
      <c r="F127" s="141"/>
      <c r="G127" s="141"/>
      <c r="H127" s="141"/>
      <c r="I127" s="141"/>
      <c r="J127" s="141"/>
      <c r="K127" s="141"/>
      <c r="L127" s="141"/>
      <c r="M127" s="141"/>
      <c r="N127" s="144"/>
      <c r="O127" s="145"/>
    </row>
    <row r="128" spans="1:15" ht="12.75">
      <c r="A128" s="90"/>
      <c r="B128" s="37" t="str">
        <f>'Gene Table'!D128</f>
        <v>MIMAT0000073</v>
      </c>
      <c r="C128" s="140" t="s">
        <v>125</v>
      </c>
      <c r="D128" s="141"/>
      <c r="E128" s="141"/>
      <c r="F128" s="141"/>
      <c r="G128" s="141"/>
      <c r="H128" s="141"/>
      <c r="I128" s="141"/>
      <c r="J128" s="141"/>
      <c r="K128" s="141"/>
      <c r="L128" s="141"/>
      <c r="M128" s="141"/>
      <c r="N128" s="144"/>
      <c r="O128" s="145"/>
    </row>
    <row r="129" spans="1:15" ht="12.75">
      <c r="A129" s="90"/>
      <c r="B129" s="37" t="str">
        <f>'Gene Table'!D129</f>
        <v>MIMAT0000084</v>
      </c>
      <c r="C129" s="140" t="s">
        <v>129</v>
      </c>
      <c r="D129" s="141"/>
      <c r="E129" s="141"/>
      <c r="F129" s="141"/>
      <c r="G129" s="141"/>
      <c r="H129" s="141"/>
      <c r="I129" s="141"/>
      <c r="J129" s="141"/>
      <c r="K129" s="141"/>
      <c r="L129" s="141"/>
      <c r="M129" s="141"/>
      <c r="N129" s="144"/>
      <c r="O129" s="145"/>
    </row>
    <row r="130" spans="1:15" ht="12.75">
      <c r="A130" s="90"/>
      <c r="B130" s="37" t="str">
        <f>'Gene Table'!D130</f>
        <v>MIMAT0000256</v>
      </c>
      <c r="C130" s="140" t="s">
        <v>133</v>
      </c>
      <c r="D130" s="141"/>
      <c r="E130" s="141"/>
      <c r="F130" s="141"/>
      <c r="G130" s="141"/>
      <c r="H130" s="141"/>
      <c r="I130" s="141"/>
      <c r="J130" s="141"/>
      <c r="K130" s="141"/>
      <c r="L130" s="141"/>
      <c r="M130" s="141"/>
      <c r="N130" s="144"/>
      <c r="O130" s="145"/>
    </row>
    <row r="131" spans="1:15" ht="12.75">
      <c r="A131" s="90"/>
      <c r="B131" s="37" t="str">
        <f>'Gene Table'!D131</f>
        <v>MIMAT0000104</v>
      </c>
      <c r="C131" s="140" t="s">
        <v>137</v>
      </c>
      <c r="D131" s="141"/>
      <c r="E131" s="141"/>
      <c r="F131" s="141"/>
      <c r="G131" s="141"/>
      <c r="H131" s="141"/>
      <c r="I131" s="141"/>
      <c r="J131" s="141"/>
      <c r="K131" s="141"/>
      <c r="L131" s="141"/>
      <c r="M131" s="141"/>
      <c r="N131" s="144"/>
      <c r="O131" s="145"/>
    </row>
    <row r="132" spans="1:15" ht="12.75">
      <c r="A132" s="90"/>
      <c r="B132" s="37" t="str">
        <f>'Gene Table'!D132</f>
        <v>MIMAT0000074</v>
      </c>
      <c r="C132" s="140" t="s">
        <v>141</v>
      </c>
      <c r="D132" s="141"/>
      <c r="E132" s="141"/>
      <c r="F132" s="141"/>
      <c r="G132" s="141"/>
      <c r="H132" s="141"/>
      <c r="I132" s="141"/>
      <c r="J132" s="141"/>
      <c r="K132" s="141"/>
      <c r="L132" s="141"/>
      <c r="M132" s="141"/>
      <c r="N132" s="144"/>
      <c r="O132" s="145"/>
    </row>
    <row r="133" spans="1:15" ht="12.75">
      <c r="A133" s="90"/>
      <c r="B133" s="37" t="str">
        <f>'Gene Table'!D133</f>
        <v>MIMAT0000257</v>
      </c>
      <c r="C133" s="140" t="s">
        <v>145</v>
      </c>
      <c r="D133" s="141"/>
      <c r="E133" s="141"/>
      <c r="F133" s="141"/>
      <c r="G133" s="141"/>
      <c r="H133" s="141"/>
      <c r="I133" s="141"/>
      <c r="J133" s="141"/>
      <c r="K133" s="141"/>
      <c r="L133" s="141"/>
      <c r="M133" s="141"/>
      <c r="N133" s="144"/>
      <c r="O133" s="145"/>
    </row>
    <row r="134" spans="1:15" ht="12.75">
      <c r="A134" s="90"/>
      <c r="B134" s="37" t="str">
        <f>'Gene Table'!D134</f>
        <v>MIMAT0000510</v>
      </c>
      <c r="C134" s="140" t="s">
        <v>149</v>
      </c>
      <c r="D134" s="141"/>
      <c r="E134" s="141"/>
      <c r="F134" s="141"/>
      <c r="G134" s="141"/>
      <c r="H134" s="141"/>
      <c r="I134" s="141"/>
      <c r="J134" s="141"/>
      <c r="K134" s="141"/>
      <c r="L134" s="141"/>
      <c r="M134" s="141"/>
      <c r="N134" s="144"/>
      <c r="O134" s="145"/>
    </row>
    <row r="135" spans="1:15" ht="12.75">
      <c r="A135" s="90"/>
      <c r="B135" s="37" t="str">
        <f>'Gene Table'!D135</f>
        <v>MIMAT0005792</v>
      </c>
      <c r="C135" s="140" t="s">
        <v>153</v>
      </c>
      <c r="D135" s="141"/>
      <c r="E135" s="141"/>
      <c r="F135" s="141"/>
      <c r="G135" s="141"/>
      <c r="H135" s="141"/>
      <c r="I135" s="141"/>
      <c r="J135" s="141"/>
      <c r="K135" s="141"/>
      <c r="L135" s="141"/>
      <c r="M135" s="141"/>
      <c r="N135" s="144"/>
      <c r="O135" s="145"/>
    </row>
    <row r="136" spans="1:15" ht="12.75">
      <c r="A136" s="90"/>
      <c r="B136" s="37" t="str">
        <f>'Gene Table'!D136</f>
        <v>MIMAT0000232</v>
      </c>
      <c r="C136" s="140" t="s">
        <v>157</v>
      </c>
      <c r="D136" s="141"/>
      <c r="E136" s="141"/>
      <c r="F136" s="141"/>
      <c r="G136" s="141"/>
      <c r="H136" s="141"/>
      <c r="I136" s="141"/>
      <c r="J136" s="141"/>
      <c r="K136" s="141"/>
      <c r="L136" s="141"/>
      <c r="M136" s="141"/>
      <c r="N136" s="144"/>
      <c r="O136" s="145"/>
    </row>
    <row r="137" spans="1:15" ht="12.75">
      <c r="A137" s="90"/>
      <c r="B137" s="37" t="str">
        <f>'Gene Table'!D137</f>
        <v>MIMAT0005455</v>
      </c>
      <c r="C137" s="140" t="s">
        <v>161</v>
      </c>
      <c r="D137" s="141"/>
      <c r="E137" s="141"/>
      <c r="F137" s="141"/>
      <c r="G137" s="141"/>
      <c r="H137" s="141"/>
      <c r="I137" s="141"/>
      <c r="J137" s="141"/>
      <c r="K137" s="141"/>
      <c r="L137" s="141"/>
      <c r="M137" s="141"/>
      <c r="N137" s="144"/>
      <c r="O137" s="145"/>
    </row>
    <row r="138" spans="1:15" ht="12.75">
      <c r="A138" s="90"/>
      <c r="B138" s="37" t="str">
        <f>'Gene Table'!D138</f>
        <v>MIMAT0004568</v>
      </c>
      <c r="C138" s="140" t="s">
        <v>165</v>
      </c>
      <c r="D138" s="141"/>
      <c r="E138" s="141"/>
      <c r="F138" s="141"/>
      <c r="G138" s="141"/>
      <c r="H138" s="141"/>
      <c r="I138" s="141"/>
      <c r="J138" s="141"/>
      <c r="K138" s="141"/>
      <c r="L138" s="141"/>
      <c r="M138" s="141"/>
      <c r="N138" s="144"/>
      <c r="O138" s="145"/>
    </row>
    <row r="139" spans="1:15" ht="12.75">
      <c r="A139" s="90"/>
      <c r="B139" s="37" t="str">
        <f>'Gene Table'!D139</f>
        <v>MIMAT0004571</v>
      </c>
      <c r="C139" s="140" t="s">
        <v>169</v>
      </c>
      <c r="D139" s="141"/>
      <c r="E139" s="141"/>
      <c r="F139" s="141"/>
      <c r="G139" s="141"/>
      <c r="H139" s="141"/>
      <c r="I139" s="141"/>
      <c r="J139" s="141"/>
      <c r="K139" s="141"/>
      <c r="L139" s="141"/>
      <c r="M139" s="141"/>
      <c r="N139" s="144"/>
      <c r="O139" s="145"/>
    </row>
    <row r="140" spans="1:15" ht="12.75">
      <c r="A140" s="90"/>
      <c r="B140" s="37" t="str">
        <f>'Gene Table'!D140</f>
        <v>MIMAT0004481</v>
      </c>
      <c r="C140" s="140" t="s">
        <v>173</v>
      </c>
      <c r="D140" s="141"/>
      <c r="E140" s="141"/>
      <c r="F140" s="141"/>
      <c r="G140" s="141"/>
      <c r="H140" s="141"/>
      <c r="I140" s="141"/>
      <c r="J140" s="141"/>
      <c r="K140" s="141"/>
      <c r="L140" s="141"/>
      <c r="M140" s="141"/>
      <c r="N140" s="144"/>
      <c r="O140" s="145"/>
    </row>
    <row r="141" spans="1:15" ht="12.75">
      <c r="A141" s="90"/>
      <c r="B141" s="37" t="str">
        <f>'Gene Table'!D141</f>
        <v>MIMAT0004482</v>
      </c>
      <c r="C141" s="140" t="s">
        <v>177</v>
      </c>
      <c r="D141" s="141"/>
      <c r="E141" s="141"/>
      <c r="F141" s="141"/>
      <c r="G141" s="141"/>
      <c r="H141" s="141"/>
      <c r="I141" s="141"/>
      <c r="J141" s="141"/>
      <c r="K141" s="141"/>
      <c r="L141" s="141"/>
      <c r="M141" s="141"/>
      <c r="N141" s="144"/>
      <c r="O141" s="145"/>
    </row>
    <row r="142" spans="1:15" ht="12.75">
      <c r="A142" s="90"/>
      <c r="B142" s="37" t="str">
        <f>'Gene Table'!D142</f>
        <v>MIMAT0004483</v>
      </c>
      <c r="C142" s="140" t="s">
        <v>181</v>
      </c>
      <c r="D142" s="141"/>
      <c r="E142" s="141"/>
      <c r="F142" s="141"/>
      <c r="G142" s="141"/>
      <c r="H142" s="141"/>
      <c r="I142" s="141"/>
      <c r="J142" s="141"/>
      <c r="K142" s="141"/>
      <c r="L142" s="141"/>
      <c r="M142" s="141"/>
      <c r="N142" s="144"/>
      <c r="O142" s="145"/>
    </row>
    <row r="143" spans="1:15" ht="12.75">
      <c r="A143" s="90"/>
      <c r="B143" s="37" t="str">
        <f>'Gene Table'!D143</f>
        <v>MIMAT0004484</v>
      </c>
      <c r="C143" s="140" t="s">
        <v>185</v>
      </c>
      <c r="D143" s="141"/>
      <c r="E143" s="141"/>
      <c r="F143" s="141"/>
      <c r="G143" s="141"/>
      <c r="H143" s="141"/>
      <c r="I143" s="141"/>
      <c r="J143" s="141"/>
      <c r="K143" s="141"/>
      <c r="L143" s="141"/>
      <c r="M143" s="141"/>
      <c r="N143" s="144"/>
      <c r="O143" s="145"/>
    </row>
    <row r="144" spans="1:15" ht="12.75">
      <c r="A144" s="90"/>
      <c r="B144" s="37" t="str">
        <f>'Gene Table'!D144</f>
        <v>MIMAT0004485</v>
      </c>
      <c r="C144" s="140" t="s">
        <v>189</v>
      </c>
      <c r="D144" s="141"/>
      <c r="E144" s="141"/>
      <c r="F144" s="141"/>
      <c r="G144" s="141"/>
      <c r="H144" s="141"/>
      <c r="I144" s="141"/>
      <c r="J144" s="141"/>
      <c r="K144" s="141"/>
      <c r="L144" s="141"/>
      <c r="M144" s="141"/>
      <c r="N144" s="144"/>
      <c r="O144" s="145"/>
    </row>
    <row r="145" spans="1:15" ht="12.75">
      <c r="A145" s="90"/>
      <c r="B145" s="37" t="str">
        <f>'Gene Table'!D145</f>
        <v>MIMAT0004486</v>
      </c>
      <c r="C145" s="140" t="s">
        <v>193</v>
      </c>
      <c r="D145" s="141"/>
      <c r="E145" s="141"/>
      <c r="F145" s="141"/>
      <c r="G145" s="141"/>
      <c r="H145" s="141"/>
      <c r="I145" s="141"/>
      <c r="J145" s="141"/>
      <c r="K145" s="141"/>
      <c r="L145" s="141"/>
      <c r="M145" s="141"/>
      <c r="N145" s="144"/>
      <c r="O145" s="145"/>
    </row>
    <row r="146" spans="1:15" ht="12.75">
      <c r="A146" s="90"/>
      <c r="B146" s="37" t="str">
        <f>'Gene Table'!D146</f>
        <v>MIMAT0004487</v>
      </c>
      <c r="C146" s="140" t="s">
        <v>197</v>
      </c>
      <c r="D146" s="141"/>
      <c r="E146" s="141"/>
      <c r="F146" s="141"/>
      <c r="G146" s="141"/>
      <c r="H146" s="141"/>
      <c r="I146" s="141"/>
      <c r="J146" s="141"/>
      <c r="K146" s="141"/>
      <c r="L146" s="141"/>
      <c r="M146" s="141"/>
      <c r="N146" s="144"/>
      <c r="O146" s="145"/>
    </row>
    <row r="147" spans="1:15" ht="12.75">
      <c r="A147" s="90"/>
      <c r="B147" s="37" t="str">
        <f>'Gene Table'!D147</f>
        <v>MIMAT0004585</v>
      </c>
      <c r="C147" s="140" t="s">
        <v>201</v>
      </c>
      <c r="D147" s="141"/>
      <c r="E147" s="141"/>
      <c r="F147" s="141"/>
      <c r="G147" s="141"/>
      <c r="H147" s="141"/>
      <c r="I147" s="141"/>
      <c r="J147" s="141"/>
      <c r="K147" s="141"/>
      <c r="L147" s="141"/>
      <c r="M147" s="141"/>
      <c r="N147" s="144"/>
      <c r="O147" s="145"/>
    </row>
    <row r="148" spans="1:15" ht="12.75">
      <c r="A148" s="90"/>
      <c r="B148" s="37" t="str">
        <f>'Gene Table'!D148</f>
        <v>MIMAT0004512</v>
      </c>
      <c r="C148" s="140" t="s">
        <v>205</v>
      </c>
      <c r="D148" s="141"/>
      <c r="E148" s="141"/>
      <c r="F148" s="141"/>
      <c r="G148" s="141"/>
      <c r="H148" s="141"/>
      <c r="I148" s="141"/>
      <c r="J148" s="141"/>
      <c r="K148" s="141"/>
      <c r="L148" s="141"/>
      <c r="M148" s="141"/>
      <c r="N148" s="144"/>
      <c r="O148" s="145"/>
    </row>
    <row r="149" spans="1:15" ht="12.75">
      <c r="A149" s="90"/>
      <c r="B149" s="37" t="str">
        <f>'Gene Table'!D149</f>
        <v>MIMAT0004513</v>
      </c>
      <c r="C149" s="140" t="s">
        <v>209</v>
      </c>
      <c r="D149" s="141"/>
      <c r="E149" s="141"/>
      <c r="F149" s="141"/>
      <c r="G149" s="141"/>
      <c r="H149" s="141"/>
      <c r="I149" s="141"/>
      <c r="J149" s="141"/>
      <c r="K149" s="141"/>
      <c r="L149" s="141"/>
      <c r="M149" s="141"/>
      <c r="N149" s="144"/>
      <c r="O149" s="145"/>
    </row>
    <row r="150" spans="1:15" ht="12.75">
      <c r="A150" s="90"/>
      <c r="B150" s="37" t="str">
        <f>'Gene Table'!D150</f>
        <v>MIMAT0004556</v>
      </c>
      <c r="C150" s="140" t="s">
        <v>213</v>
      </c>
      <c r="D150" s="141"/>
      <c r="E150" s="141"/>
      <c r="F150" s="141"/>
      <c r="G150" s="141"/>
      <c r="H150" s="141"/>
      <c r="I150" s="141"/>
      <c r="J150" s="141"/>
      <c r="K150" s="141"/>
      <c r="L150" s="141"/>
      <c r="M150" s="141"/>
      <c r="N150" s="144"/>
      <c r="O150" s="145"/>
    </row>
    <row r="151" spans="1:15" ht="12.75">
      <c r="A151" s="90"/>
      <c r="B151" s="37" t="str">
        <f>'Gene Table'!D151</f>
        <v>MIMAT0004590</v>
      </c>
      <c r="C151" s="140" t="s">
        <v>217</v>
      </c>
      <c r="D151" s="141"/>
      <c r="E151" s="141"/>
      <c r="F151" s="141"/>
      <c r="G151" s="141"/>
      <c r="H151" s="141"/>
      <c r="I151" s="141"/>
      <c r="J151" s="141"/>
      <c r="K151" s="141"/>
      <c r="L151" s="141"/>
      <c r="M151" s="141"/>
      <c r="N151" s="144"/>
      <c r="O151" s="145"/>
    </row>
    <row r="152" spans="1:15" ht="12.75">
      <c r="A152" s="90"/>
      <c r="B152" s="37" t="str">
        <f>'Gene Table'!D152</f>
        <v>MIMAT0004591</v>
      </c>
      <c r="C152" s="140" t="s">
        <v>221</v>
      </c>
      <c r="D152" s="141"/>
      <c r="E152" s="141"/>
      <c r="F152" s="141"/>
      <c r="G152" s="141"/>
      <c r="H152" s="141"/>
      <c r="I152" s="141"/>
      <c r="J152" s="141"/>
      <c r="K152" s="141"/>
      <c r="L152" s="141"/>
      <c r="M152" s="141"/>
      <c r="N152" s="144"/>
      <c r="O152" s="145"/>
    </row>
    <row r="153" spans="1:15" ht="12.75">
      <c r="A153" s="90"/>
      <c r="B153" s="37" t="str">
        <f>'Gene Table'!D153</f>
        <v>MIMAT0004599</v>
      </c>
      <c r="C153" s="140" t="s">
        <v>225</v>
      </c>
      <c r="D153" s="141"/>
      <c r="E153" s="141"/>
      <c r="F153" s="141"/>
      <c r="G153" s="141"/>
      <c r="H153" s="141"/>
      <c r="I153" s="141"/>
      <c r="J153" s="141"/>
      <c r="K153" s="141"/>
      <c r="L153" s="141"/>
      <c r="M153" s="141"/>
      <c r="N153" s="144"/>
      <c r="O153" s="145"/>
    </row>
    <row r="154" spans="1:15" ht="12.75">
      <c r="A154" s="90"/>
      <c r="B154" s="37" t="str">
        <f>'Gene Table'!D154</f>
        <v>MIMAT0004601</v>
      </c>
      <c r="C154" s="140" t="s">
        <v>229</v>
      </c>
      <c r="D154" s="141"/>
      <c r="E154" s="141"/>
      <c r="F154" s="141"/>
      <c r="G154" s="141"/>
      <c r="H154" s="141"/>
      <c r="I154" s="141"/>
      <c r="J154" s="141"/>
      <c r="K154" s="141"/>
      <c r="L154" s="141"/>
      <c r="M154" s="141"/>
      <c r="N154" s="144"/>
      <c r="O154" s="145"/>
    </row>
    <row r="155" spans="1:15" ht="12.75">
      <c r="A155" s="90"/>
      <c r="B155" s="37" t="str">
        <f>'Gene Table'!D155</f>
        <v>MIMAT0004608</v>
      </c>
      <c r="C155" s="140" t="s">
        <v>233</v>
      </c>
      <c r="D155" s="141"/>
      <c r="E155" s="141"/>
      <c r="F155" s="141"/>
      <c r="G155" s="141"/>
      <c r="H155" s="141"/>
      <c r="I155" s="141"/>
      <c r="J155" s="141"/>
      <c r="K155" s="141"/>
      <c r="L155" s="141"/>
      <c r="M155" s="141"/>
      <c r="N155" s="144"/>
      <c r="O155" s="145"/>
    </row>
    <row r="156" spans="1:15" ht="12.75">
      <c r="A156" s="90"/>
      <c r="B156" s="37" t="str">
        <f>'Gene Table'!D156</f>
        <v>MIMAT0004549</v>
      </c>
      <c r="C156" s="140" t="s">
        <v>237</v>
      </c>
      <c r="D156" s="141"/>
      <c r="E156" s="141"/>
      <c r="F156" s="141"/>
      <c r="G156" s="141"/>
      <c r="H156" s="141"/>
      <c r="I156" s="141"/>
      <c r="J156" s="141"/>
      <c r="K156" s="141"/>
      <c r="L156" s="141"/>
      <c r="M156" s="141"/>
      <c r="N156" s="144"/>
      <c r="O156" s="145"/>
    </row>
    <row r="157" spans="1:15" ht="12.75">
      <c r="A157" s="90"/>
      <c r="B157" s="37" t="str">
        <f>'Gene Table'!D157</f>
        <v>MIMAT0004658</v>
      </c>
      <c r="C157" s="140" t="s">
        <v>241</v>
      </c>
      <c r="D157" s="141"/>
      <c r="E157" s="141"/>
      <c r="F157" s="141"/>
      <c r="G157" s="141"/>
      <c r="H157" s="141"/>
      <c r="I157" s="141"/>
      <c r="J157" s="141"/>
      <c r="K157" s="141"/>
      <c r="L157" s="141"/>
      <c r="M157" s="141"/>
      <c r="N157" s="144"/>
      <c r="O157" s="145"/>
    </row>
    <row r="158" spans="1:15" ht="12.75">
      <c r="A158" s="90"/>
      <c r="B158" s="37" t="str">
        <f>'Gene Table'!D158</f>
        <v>MIMAT0004657</v>
      </c>
      <c r="C158" s="140" t="s">
        <v>245</v>
      </c>
      <c r="D158" s="141"/>
      <c r="E158" s="141"/>
      <c r="F158" s="141"/>
      <c r="G158" s="141"/>
      <c r="H158" s="141"/>
      <c r="I158" s="141"/>
      <c r="J158" s="141"/>
      <c r="K158" s="141"/>
      <c r="L158" s="141"/>
      <c r="M158" s="141"/>
      <c r="N158" s="144"/>
      <c r="O158" s="145"/>
    </row>
    <row r="159" spans="1:15" ht="12.75">
      <c r="A159" s="90"/>
      <c r="B159" s="37" t="str">
        <f>'Gene Table'!D159</f>
        <v>MIMAT0002810</v>
      </c>
      <c r="C159" s="140" t="s">
        <v>249</v>
      </c>
      <c r="D159" s="141"/>
      <c r="E159" s="141"/>
      <c r="F159" s="141"/>
      <c r="G159" s="141"/>
      <c r="H159" s="141"/>
      <c r="I159" s="141"/>
      <c r="J159" s="141"/>
      <c r="K159" s="141"/>
      <c r="L159" s="141"/>
      <c r="M159" s="141"/>
      <c r="N159" s="144"/>
      <c r="O159" s="145"/>
    </row>
    <row r="160" spans="1:15" ht="12.75">
      <c r="A160" s="90"/>
      <c r="B160" s="37" t="str">
        <f>'Gene Table'!D160</f>
        <v>MIMAT0004493</v>
      </c>
      <c r="C160" s="140" t="s">
        <v>253</v>
      </c>
      <c r="D160" s="141"/>
      <c r="E160" s="141"/>
      <c r="F160" s="141"/>
      <c r="G160" s="141"/>
      <c r="H160" s="141"/>
      <c r="I160" s="141"/>
      <c r="J160" s="141"/>
      <c r="K160" s="141"/>
      <c r="L160" s="141"/>
      <c r="M160" s="141"/>
      <c r="N160" s="144"/>
      <c r="O160" s="145"/>
    </row>
    <row r="161" spans="1:15" ht="12.75">
      <c r="A161" s="90"/>
      <c r="B161" s="37" t="str">
        <f>'Gene Table'!D161</f>
        <v>MIMAT0004495</v>
      </c>
      <c r="C161" s="140" t="s">
        <v>257</v>
      </c>
      <c r="D161" s="141"/>
      <c r="E161" s="141"/>
      <c r="F161" s="141"/>
      <c r="G161" s="141"/>
      <c r="H161" s="141"/>
      <c r="I161" s="141"/>
      <c r="J161" s="141"/>
      <c r="K161" s="141"/>
      <c r="L161" s="141"/>
      <c r="M161" s="141"/>
      <c r="N161" s="144"/>
      <c r="O161" s="145"/>
    </row>
    <row r="162" spans="1:15" ht="12.75">
      <c r="A162" s="90"/>
      <c r="B162" s="37" t="str">
        <f>'Gene Table'!D162</f>
        <v>MIMAT0004515</v>
      </c>
      <c r="C162" s="140" t="s">
        <v>261</v>
      </c>
      <c r="D162" s="141"/>
      <c r="E162" s="141"/>
      <c r="F162" s="141"/>
      <c r="G162" s="141"/>
      <c r="H162" s="141"/>
      <c r="I162" s="141"/>
      <c r="J162" s="141"/>
      <c r="K162" s="141"/>
      <c r="L162" s="141"/>
      <c r="M162" s="141"/>
      <c r="N162" s="144"/>
      <c r="O162" s="145"/>
    </row>
    <row r="163" spans="1:15" ht="12.75">
      <c r="A163" s="90"/>
      <c r="B163" s="37" t="str">
        <f>'Gene Table'!D163</f>
        <v>MIMAT0004673</v>
      </c>
      <c r="C163" s="140" t="s">
        <v>265</v>
      </c>
      <c r="D163" s="141"/>
      <c r="E163" s="141"/>
      <c r="F163" s="141"/>
      <c r="G163" s="141"/>
      <c r="H163" s="141"/>
      <c r="I163" s="141"/>
      <c r="J163" s="141"/>
      <c r="K163" s="141"/>
      <c r="L163" s="141"/>
      <c r="M163" s="141"/>
      <c r="N163" s="144"/>
      <c r="O163" s="145"/>
    </row>
    <row r="164" spans="1:15" ht="12.75">
      <c r="A164" s="90"/>
      <c r="B164" s="37" t="str">
        <f>'Gene Table'!D164</f>
        <v>MIMAT0004504</v>
      </c>
      <c r="C164" s="140" t="s">
        <v>269</v>
      </c>
      <c r="D164" s="141"/>
      <c r="E164" s="141"/>
      <c r="F164" s="141"/>
      <c r="G164" s="141"/>
      <c r="H164" s="141"/>
      <c r="I164" s="141"/>
      <c r="J164" s="141"/>
      <c r="K164" s="141"/>
      <c r="L164" s="141"/>
      <c r="M164" s="141"/>
      <c r="N164" s="144"/>
      <c r="O164" s="145"/>
    </row>
    <row r="165" spans="1:15" ht="12.75">
      <c r="A165" s="90"/>
      <c r="B165" s="37" t="str">
        <f>'Gene Table'!D165</f>
        <v>MIMAT0004703</v>
      </c>
      <c r="C165" s="140" t="s">
        <v>273</v>
      </c>
      <c r="D165" s="141"/>
      <c r="E165" s="141"/>
      <c r="F165" s="141"/>
      <c r="G165" s="141"/>
      <c r="H165" s="141"/>
      <c r="I165" s="141"/>
      <c r="J165" s="141"/>
      <c r="K165" s="141"/>
      <c r="L165" s="141"/>
      <c r="M165" s="141"/>
      <c r="N165" s="144"/>
      <c r="O165" s="145"/>
    </row>
    <row r="166" spans="1:15" ht="12.75">
      <c r="A166" s="90"/>
      <c r="B166" s="37" t="str">
        <f>'Gene Table'!D166</f>
        <v>MIMAT0004768</v>
      </c>
      <c r="C166" s="140" t="s">
        <v>277</v>
      </c>
      <c r="D166" s="141"/>
      <c r="E166" s="141"/>
      <c r="F166" s="141"/>
      <c r="G166" s="141"/>
      <c r="H166" s="141"/>
      <c r="I166" s="141"/>
      <c r="J166" s="141"/>
      <c r="K166" s="141"/>
      <c r="L166" s="141"/>
      <c r="M166" s="141"/>
      <c r="N166" s="144"/>
      <c r="O166" s="145"/>
    </row>
    <row r="167" spans="1:15" ht="12.75">
      <c r="A167" s="90"/>
      <c r="B167" s="37" t="str">
        <f>'Gene Table'!D167</f>
        <v>MIMAT0000442</v>
      </c>
      <c r="C167" s="140" t="s">
        <v>281</v>
      </c>
      <c r="D167" s="141"/>
      <c r="E167" s="141"/>
      <c r="F167" s="141"/>
      <c r="G167" s="141"/>
      <c r="H167" s="141"/>
      <c r="I167" s="141"/>
      <c r="J167" s="141"/>
      <c r="K167" s="141"/>
      <c r="L167" s="141"/>
      <c r="M167" s="141"/>
      <c r="N167" s="144"/>
      <c r="O167" s="145"/>
    </row>
    <row r="168" spans="1:15" ht="12.75">
      <c r="A168" s="90"/>
      <c r="B168" s="37" t="str">
        <f>'Gene Table'!D168</f>
        <v>MIMAT0010195</v>
      </c>
      <c r="C168" s="140" t="s">
        <v>285</v>
      </c>
      <c r="D168" s="141"/>
      <c r="E168" s="141"/>
      <c r="F168" s="141"/>
      <c r="G168" s="141"/>
      <c r="H168" s="141"/>
      <c r="I168" s="141"/>
      <c r="J168" s="141"/>
      <c r="K168" s="141"/>
      <c r="L168" s="141"/>
      <c r="M168" s="141"/>
      <c r="N168" s="144"/>
      <c r="O168" s="145"/>
    </row>
    <row r="169" spans="1:15" ht="12.75">
      <c r="A169" s="90"/>
      <c r="B169" s="37" t="str">
        <f>'Gene Table'!D169</f>
        <v>MIMAT0015072</v>
      </c>
      <c r="C169" s="140" t="s">
        <v>289</v>
      </c>
      <c r="D169" s="141"/>
      <c r="E169" s="141"/>
      <c r="F169" s="141"/>
      <c r="G169" s="141"/>
      <c r="H169" s="141"/>
      <c r="I169" s="141"/>
      <c r="J169" s="141"/>
      <c r="K169" s="141"/>
      <c r="L169" s="141"/>
      <c r="M169" s="141"/>
      <c r="N169" s="144"/>
      <c r="O169" s="145"/>
    </row>
    <row r="170" spans="1:15" ht="12.75">
      <c r="A170" s="90"/>
      <c r="B170" s="37" t="str">
        <f>'Gene Table'!D170</f>
        <v>MIMAT0004592</v>
      </c>
      <c r="C170" s="140" t="s">
        <v>293</v>
      </c>
      <c r="D170" s="141"/>
      <c r="E170" s="141"/>
      <c r="F170" s="141"/>
      <c r="G170" s="141"/>
      <c r="H170" s="141"/>
      <c r="I170" s="141"/>
      <c r="J170" s="141"/>
      <c r="K170" s="141"/>
      <c r="L170" s="141"/>
      <c r="M170" s="141"/>
      <c r="N170" s="144"/>
      <c r="O170" s="145"/>
    </row>
    <row r="171" spans="1:15" ht="12.75">
      <c r="A171" s="90"/>
      <c r="B171" s="37" t="str">
        <f>'Gene Table'!D171</f>
        <v>MIMAT0004603</v>
      </c>
      <c r="C171" s="140" t="s">
        <v>297</v>
      </c>
      <c r="D171" s="141"/>
      <c r="E171" s="141"/>
      <c r="F171" s="141"/>
      <c r="G171" s="141"/>
      <c r="H171" s="141"/>
      <c r="I171" s="141"/>
      <c r="J171" s="141"/>
      <c r="K171" s="141"/>
      <c r="L171" s="141"/>
      <c r="M171" s="141"/>
      <c r="N171" s="144"/>
      <c r="O171" s="145"/>
    </row>
    <row r="172" spans="1:15" ht="12.75">
      <c r="A172" s="90"/>
      <c r="B172" s="37" t="str">
        <f>'Gene Table'!D172</f>
        <v>MIMAT0004598</v>
      </c>
      <c r="C172" s="140" t="s">
        <v>301</v>
      </c>
      <c r="D172" s="141"/>
      <c r="E172" s="141"/>
      <c r="F172" s="141"/>
      <c r="G172" s="141"/>
      <c r="H172" s="141"/>
      <c r="I172" s="141"/>
      <c r="J172" s="141"/>
      <c r="K172" s="141"/>
      <c r="L172" s="141"/>
      <c r="M172" s="141"/>
      <c r="N172" s="144"/>
      <c r="O172" s="145"/>
    </row>
    <row r="173" spans="1:15" ht="12.75">
      <c r="A173" s="90"/>
      <c r="B173" s="37" t="str">
        <f>'Gene Table'!D173</f>
        <v>MIMAT0004609</v>
      </c>
      <c r="C173" s="140" t="s">
        <v>305</v>
      </c>
      <c r="D173" s="141"/>
      <c r="E173" s="141"/>
      <c r="F173" s="141"/>
      <c r="G173" s="141"/>
      <c r="H173" s="141"/>
      <c r="I173" s="141"/>
      <c r="J173" s="141"/>
      <c r="K173" s="141"/>
      <c r="L173" s="141"/>
      <c r="M173" s="141"/>
      <c r="N173" s="144"/>
      <c r="O173" s="145"/>
    </row>
    <row r="174" spans="1:15" ht="12.75">
      <c r="A174" s="90"/>
      <c r="B174" s="37" t="str">
        <f>'Gene Table'!D174</f>
        <v>MIMAT0004488</v>
      </c>
      <c r="C174" s="140" t="s">
        <v>309</v>
      </c>
      <c r="D174" s="141"/>
      <c r="E174" s="141"/>
      <c r="F174" s="141"/>
      <c r="G174" s="141"/>
      <c r="H174" s="141"/>
      <c r="I174" s="141"/>
      <c r="J174" s="141"/>
      <c r="K174" s="141"/>
      <c r="L174" s="141"/>
      <c r="M174" s="141"/>
      <c r="N174" s="144"/>
      <c r="O174" s="145"/>
    </row>
    <row r="175" spans="1:15" ht="12.75">
      <c r="A175" s="90"/>
      <c r="B175" s="37" t="str">
        <f>'Gene Table'!D175</f>
        <v>MIMAT0004489</v>
      </c>
      <c r="C175" s="140" t="s">
        <v>313</v>
      </c>
      <c r="D175" s="141"/>
      <c r="E175" s="141"/>
      <c r="F175" s="141"/>
      <c r="G175" s="141"/>
      <c r="H175" s="141"/>
      <c r="I175" s="141"/>
      <c r="J175" s="141"/>
      <c r="K175" s="141"/>
      <c r="L175" s="141"/>
      <c r="M175" s="141"/>
      <c r="N175" s="144"/>
      <c r="O175" s="145"/>
    </row>
    <row r="176" spans="1:15" ht="12.75">
      <c r="A176" s="90"/>
      <c r="B176" s="37" t="str">
        <f>'Gene Table'!D176</f>
        <v>MIMAT0000071</v>
      </c>
      <c r="C176" s="140" t="s">
        <v>317</v>
      </c>
      <c r="D176" s="141"/>
      <c r="E176" s="141"/>
      <c r="F176" s="141"/>
      <c r="G176" s="141"/>
      <c r="H176" s="141"/>
      <c r="I176" s="141"/>
      <c r="J176" s="141"/>
      <c r="K176" s="141"/>
      <c r="L176" s="141"/>
      <c r="M176" s="141"/>
      <c r="N176" s="144"/>
      <c r="O176" s="145"/>
    </row>
    <row r="177" spans="1:15" ht="12.75">
      <c r="A177" s="90"/>
      <c r="B177" s="37" t="str">
        <f>'Gene Table'!D177</f>
        <v>MIMAT0004751</v>
      </c>
      <c r="C177" s="140" t="s">
        <v>321</v>
      </c>
      <c r="D177" s="141"/>
      <c r="E177" s="141"/>
      <c r="F177" s="141"/>
      <c r="G177" s="141"/>
      <c r="H177" s="141"/>
      <c r="I177" s="141"/>
      <c r="J177" s="141"/>
      <c r="K177" s="141"/>
      <c r="L177" s="141"/>
      <c r="M177" s="141"/>
      <c r="N177" s="144"/>
      <c r="O177" s="145"/>
    </row>
    <row r="178" spans="1:15" ht="12.75">
      <c r="A178" s="90"/>
      <c r="B178" s="37" t="str">
        <f>'Gene Table'!D178</f>
        <v>MIMAT0001618</v>
      </c>
      <c r="C178" s="140" t="s">
        <v>325</v>
      </c>
      <c r="D178" s="141"/>
      <c r="E178" s="141"/>
      <c r="F178" s="141"/>
      <c r="G178" s="141"/>
      <c r="H178" s="141"/>
      <c r="I178" s="141"/>
      <c r="J178" s="141"/>
      <c r="K178" s="141"/>
      <c r="L178" s="141"/>
      <c r="M178" s="141"/>
      <c r="N178" s="144"/>
      <c r="O178" s="145"/>
    </row>
    <row r="179" spans="1:15" ht="12.75">
      <c r="A179" s="90"/>
      <c r="B179" s="37" t="str">
        <f>'Gene Table'!D179</f>
        <v>MIMAT0004767</v>
      </c>
      <c r="C179" s="140" t="s">
        <v>329</v>
      </c>
      <c r="D179" s="141"/>
      <c r="E179" s="141"/>
      <c r="F179" s="141"/>
      <c r="G179" s="141"/>
      <c r="H179" s="141"/>
      <c r="I179" s="141"/>
      <c r="J179" s="141"/>
      <c r="K179" s="141"/>
      <c r="L179" s="141"/>
      <c r="M179" s="141"/>
      <c r="N179" s="144"/>
      <c r="O179" s="145"/>
    </row>
    <row r="180" spans="1:15" ht="12.75">
      <c r="A180" s="90"/>
      <c r="B180" s="37" t="str">
        <f>'Gene Table'!D180</f>
        <v>MIMAT0004562</v>
      </c>
      <c r="C180" s="140" t="s">
        <v>333</v>
      </c>
      <c r="D180" s="141"/>
      <c r="E180" s="141"/>
      <c r="F180" s="141"/>
      <c r="G180" s="141"/>
      <c r="H180" s="141"/>
      <c r="I180" s="141"/>
      <c r="J180" s="141"/>
      <c r="K180" s="141"/>
      <c r="L180" s="141"/>
      <c r="M180" s="141"/>
      <c r="N180" s="144"/>
      <c r="O180" s="145"/>
    </row>
    <row r="181" spans="1:15" ht="12.75">
      <c r="A181" s="90"/>
      <c r="B181" s="37" t="str">
        <f>'Gene Table'!D181</f>
        <v>MIMAT0004490</v>
      </c>
      <c r="C181" s="140" t="s">
        <v>337</v>
      </c>
      <c r="D181" s="141"/>
      <c r="E181" s="141"/>
      <c r="F181" s="141"/>
      <c r="G181" s="141"/>
      <c r="H181" s="141"/>
      <c r="I181" s="141"/>
      <c r="J181" s="141"/>
      <c r="K181" s="141"/>
      <c r="L181" s="141"/>
      <c r="M181" s="141"/>
      <c r="N181" s="144"/>
      <c r="O181" s="145"/>
    </row>
    <row r="182" spans="1:15" ht="12.75">
      <c r="A182" s="90"/>
      <c r="B182" s="37" t="str">
        <f>'Gene Table'!D182</f>
        <v>MIMAT0004491</v>
      </c>
      <c r="C182" s="140" t="s">
        <v>341</v>
      </c>
      <c r="D182" s="141"/>
      <c r="E182" s="141"/>
      <c r="F182" s="141"/>
      <c r="G182" s="141"/>
      <c r="H182" s="141"/>
      <c r="I182" s="141"/>
      <c r="J182" s="141"/>
      <c r="K182" s="141"/>
      <c r="L182" s="141"/>
      <c r="M182" s="141"/>
      <c r="N182" s="144"/>
      <c r="O182" s="145"/>
    </row>
    <row r="183" spans="1:15" ht="12.75">
      <c r="A183" s="90"/>
      <c r="B183" s="37" t="str">
        <f>'Gene Table'!D183</f>
        <v>NC</v>
      </c>
      <c r="C183" s="140" t="s">
        <v>345</v>
      </c>
      <c r="D183" s="141"/>
      <c r="E183" s="141"/>
      <c r="F183" s="141"/>
      <c r="G183" s="141"/>
      <c r="H183" s="141"/>
      <c r="I183" s="141"/>
      <c r="J183" s="141"/>
      <c r="K183" s="141"/>
      <c r="L183" s="141"/>
      <c r="M183" s="141"/>
      <c r="N183" s="144"/>
      <c r="O183" s="145"/>
    </row>
    <row r="184" spans="1:15" ht="12.75">
      <c r="A184" s="90"/>
      <c r="B184" s="37" t="str">
        <f>'Gene Table'!D184</f>
        <v>NC</v>
      </c>
      <c r="C184" s="140" t="s">
        <v>347</v>
      </c>
      <c r="D184" s="141"/>
      <c r="E184" s="141"/>
      <c r="F184" s="141"/>
      <c r="G184" s="141"/>
      <c r="H184" s="141"/>
      <c r="I184" s="141"/>
      <c r="J184" s="141"/>
      <c r="K184" s="141"/>
      <c r="L184" s="141"/>
      <c r="M184" s="141"/>
      <c r="N184" s="144"/>
      <c r="O184" s="145"/>
    </row>
    <row r="185" spans="1:15" ht="12.75">
      <c r="A185" s="90"/>
      <c r="B185" s="37" t="str">
        <f>'Gene Table'!D185</f>
        <v>NR_002752</v>
      </c>
      <c r="C185" s="140" t="s">
        <v>348</v>
      </c>
      <c r="D185" s="141"/>
      <c r="E185" s="141"/>
      <c r="F185" s="141"/>
      <c r="G185" s="141"/>
      <c r="H185" s="141"/>
      <c r="I185" s="141"/>
      <c r="J185" s="141"/>
      <c r="K185" s="141"/>
      <c r="L185" s="141"/>
      <c r="M185" s="141"/>
      <c r="N185" s="144"/>
      <c r="O185" s="145"/>
    </row>
    <row r="186" spans="1:15" ht="12.75">
      <c r="A186" s="90"/>
      <c r="B186" s="37" t="str">
        <f>'Gene Table'!D186</f>
        <v>NR_002750</v>
      </c>
      <c r="C186" s="140" t="s">
        <v>352</v>
      </c>
      <c r="D186" s="141"/>
      <c r="E186" s="141"/>
      <c r="F186" s="141"/>
      <c r="G186" s="141"/>
      <c r="H186" s="141"/>
      <c r="I186" s="141"/>
      <c r="J186" s="141"/>
      <c r="K186" s="141"/>
      <c r="L186" s="141"/>
      <c r="M186" s="141"/>
      <c r="N186" s="144"/>
      <c r="O186" s="145"/>
    </row>
    <row r="187" spans="1:15" ht="12.75">
      <c r="A187" s="90"/>
      <c r="B187" s="37" t="str">
        <f>'Gene Table'!D187</f>
        <v>NR_002745</v>
      </c>
      <c r="C187" s="140" t="s">
        <v>356</v>
      </c>
      <c r="D187" s="141"/>
      <c r="E187" s="141"/>
      <c r="F187" s="141"/>
      <c r="G187" s="141"/>
      <c r="H187" s="141"/>
      <c r="I187" s="141"/>
      <c r="J187" s="141"/>
      <c r="K187" s="141"/>
      <c r="L187" s="141"/>
      <c r="M187" s="141"/>
      <c r="N187" s="144"/>
      <c r="O187" s="145"/>
    </row>
    <row r="188" spans="1:15" ht="12.75">
      <c r="A188" s="90"/>
      <c r="B188" s="37" t="str">
        <f>'Gene Table'!D188</f>
        <v>NR_002746</v>
      </c>
      <c r="C188" s="140" t="s">
        <v>360</v>
      </c>
      <c r="D188" s="141"/>
      <c r="E188" s="141"/>
      <c r="F188" s="141"/>
      <c r="G188" s="141"/>
      <c r="H188" s="141"/>
      <c r="I188" s="141"/>
      <c r="J188" s="141"/>
      <c r="K188" s="141"/>
      <c r="L188" s="141"/>
      <c r="M188" s="141"/>
      <c r="N188" s="144"/>
      <c r="O188" s="145"/>
    </row>
    <row r="189" spans="1:15" ht="12.75">
      <c r="A189" s="90"/>
      <c r="B189" s="37" t="str">
        <f>'Gene Table'!D189</f>
        <v>NR_002744</v>
      </c>
      <c r="C189" s="140" t="s">
        <v>364</v>
      </c>
      <c r="D189" s="141"/>
      <c r="E189" s="141"/>
      <c r="F189" s="141"/>
      <c r="G189" s="141"/>
      <c r="H189" s="141"/>
      <c r="I189" s="141"/>
      <c r="J189" s="141"/>
      <c r="K189" s="141"/>
      <c r="L189" s="141"/>
      <c r="M189" s="141"/>
      <c r="N189" s="144"/>
      <c r="O189" s="145"/>
    </row>
    <row r="190" spans="1:15" ht="12.75">
      <c r="A190" s="90"/>
      <c r="B190" s="37" t="str">
        <f>'Gene Table'!D190</f>
        <v>NR_002450</v>
      </c>
      <c r="C190" s="140" t="s">
        <v>368</v>
      </c>
      <c r="D190" s="141"/>
      <c r="E190" s="141"/>
      <c r="F190" s="141"/>
      <c r="G190" s="141"/>
      <c r="H190" s="141"/>
      <c r="I190" s="141"/>
      <c r="J190" s="141"/>
      <c r="K190" s="141"/>
      <c r="L190" s="141"/>
      <c r="M190" s="141"/>
      <c r="N190" s="144"/>
      <c r="O190" s="145"/>
    </row>
    <row r="191" spans="1:15" ht="12.75">
      <c r="A191" s="90"/>
      <c r="B191" s="37" t="str">
        <f>'Gene Table'!D191</f>
        <v>RT</v>
      </c>
      <c r="C191" s="140" t="s">
        <v>372</v>
      </c>
      <c r="D191" s="141"/>
      <c r="E191" s="141"/>
      <c r="F191" s="141"/>
      <c r="G191" s="141"/>
      <c r="H191" s="141"/>
      <c r="I191" s="141"/>
      <c r="J191" s="141"/>
      <c r="K191" s="141"/>
      <c r="L191" s="141"/>
      <c r="M191" s="141"/>
      <c r="N191" s="144"/>
      <c r="O191" s="145"/>
    </row>
    <row r="192" spans="1:15" ht="12.75">
      <c r="A192" s="90"/>
      <c r="B192" s="37" t="str">
        <f>'Gene Table'!D192</f>
        <v>RT</v>
      </c>
      <c r="C192" s="140" t="s">
        <v>374</v>
      </c>
      <c r="D192" s="141"/>
      <c r="E192" s="141"/>
      <c r="F192" s="141"/>
      <c r="G192" s="141"/>
      <c r="H192" s="141"/>
      <c r="I192" s="141"/>
      <c r="J192" s="141"/>
      <c r="K192" s="141"/>
      <c r="L192" s="141"/>
      <c r="M192" s="141"/>
      <c r="N192" s="144"/>
      <c r="O192" s="145"/>
    </row>
    <row r="193" spans="1:15" ht="12.75">
      <c r="A193" s="90"/>
      <c r="B193" s="37" t="str">
        <f>'Gene Table'!D193</f>
        <v>PCR</v>
      </c>
      <c r="C193" s="140" t="s">
        <v>375</v>
      </c>
      <c r="D193" s="141"/>
      <c r="E193" s="141"/>
      <c r="F193" s="141"/>
      <c r="G193" s="141"/>
      <c r="H193" s="141"/>
      <c r="I193" s="141"/>
      <c r="J193" s="141"/>
      <c r="K193" s="141"/>
      <c r="L193" s="141"/>
      <c r="M193" s="141"/>
      <c r="N193" s="144"/>
      <c r="O193" s="145"/>
    </row>
    <row r="194" spans="1:15" ht="12.75">
      <c r="A194" s="90"/>
      <c r="B194" s="37" t="str">
        <f>'Gene Table'!D194</f>
        <v>PCR</v>
      </c>
      <c r="C194" s="140" t="s">
        <v>377</v>
      </c>
      <c r="D194" s="141"/>
      <c r="E194" s="141"/>
      <c r="F194" s="141"/>
      <c r="G194" s="141"/>
      <c r="H194" s="141"/>
      <c r="I194" s="141"/>
      <c r="J194" s="141"/>
      <c r="K194" s="141"/>
      <c r="L194" s="141"/>
      <c r="M194" s="141"/>
      <c r="N194" s="144"/>
      <c r="O194" s="145"/>
    </row>
  </sheetData>
  <mergeCells count="11">
    <mergeCell ref="D1:O1"/>
    <mergeCell ref="R1:AA1"/>
    <mergeCell ref="Q7:AC7"/>
    <mergeCell ref="A1:A2"/>
    <mergeCell ref="A3:A98"/>
    <mergeCell ref="A99:A194"/>
    <mergeCell ref="B1:B2"/>
    <mergeCell ref="C1:C2"/>
    <mergeCell ref="Q1:Q2"/>
    <mergeCell ref="AB1:AB2"/>
    <mergeCell ref="AC1:AC2"/>
  </mergeCells>
  <conditionalFormatting sqref="D3:M194">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131"/>
  <sheetViews>
    <sheetView workbookViewId="0" topLeftCell="A1">
      <selection activeCell="A3" sqref="A3:A23"/>
    </sheetView>
  </sheetViews>
  <sheetFormatPr defaultColWidth="9.00390625" defaultRowHeight="15" customHeight="1"/>
  <cols>
    <col min="1" max="1" width="9.28125" style="0" customWidth="1"/>
    <col min="2" max="2" width="15.7109375" style="0" customWidth="1"/>
    <col min="3" max="13" width="5.7109375" style="0" customWidth="1"/>
    <col min="14" max="14" width="15.7109375" style="0" customWidth="1"/>
    <col min="15" max="25" width="5.7109375" style="0" customWidth="1"/>
  </cols>
  <sheetData>
    <row r="1" spans="1:25" ht="15" customHeight="1">
      <c r="A1" s="61" t="s">
        <v>3</v>
      </c>
      <c r="B1" s="86" t="s">
        <v>653</v>
      </c>
      <c r="C1" s="61" t="s">
        <v>632</v>
      </c>
      <c r="D1" s="95" t="str">
        <f>Results!D2</f>
        <v>Test Sample</v>
      </c>
      <c r="E1" s="96"/>
      <c r="F1" s="96"/>
      <c r="G1" s="96"/>
      <c r="H1" s="96"/>
      <c r="I1" s="96"/>
      <c r="J1" s="96"/>
      <c r="K1" s="96"/>
      <c r="L1" s="96"/>
      <c r="M1" s="118"/>
      <c r="N1" s="86" t="s">
        <v>653</v>
      </c>
      <c r="O1" s="61" t="s">
        <v>632</v>
      </c>
      <c r="P1" s="29" t="str">
        <f>Results!E2</f>
        <v>Control Sample</v>
      </c>
      <c r="Q1" s="29"/>
      <c r="R1" s="29"/>
      <c r="S1" s="29"/>
      <c r="T1" s="29"/>
      <c r="U1" s="29"/>
      <c r="V1" s="29"/>
      <c r="W1" s="29"/>
      <c r="X1" s="29"/>
      <c r="Y1" s="29"/>
    </row>
    <row r="2" spans="1:25" ht="15" customHeight="1">
      <c r="A2" s="61"/>
      <c r="B2" s="120"/>
      <c r="C2" s="60"/>
      <c r="D2" s="121" t="s">
        <v>637</v>
      </c>
      <c r="E2" s="121" t="s">
        <v>638</v>
      </c>
      <c r="F2" s="121" t="s">
        <v>639</v>
      </c>
      <c r="G2" s="121" t="s">
        <v>640</v>
      </c>
      <c r="H2" s="121" t="s">
        <v>641</v>
      </c>
      <c r="I2" s="121" t="s">
        <v>642</v>
      </c>
      <c r="J2" s="121" t="s">
        <v>643</v>
      </c>
      <c r="K2" s="121" t="s">
        <v>644</v>
      </c>
      <c r="L2" s="121" t="s">
        <v>645</v>
      </c>
      <c r="M2" s="121" t="s">
        <v>646</v>
      </c>
      <c r="N2" s="120"/>
      <c r="O2" s="60"/>
      <c r="P2" s="121" t="s">
        <v>637</v>
      </c>
      <c r="Q2" s="121" t="s">
        <v>638</v>
      </c>
      <c r="R2" s="121" t="s">
        <v>639</v>
      </c>
      <c r="S2" s="121" t="s">
        <v>640</v>
      </c>
      <c r="T2" s="121" t="s">
        <v>641</v>
      </c>
      <c r="U2" s="121" t="s">
        <v>642</v>
      </c>
      <c r="V2" s="121" t="s">
        <v>643</v>
      </c>
      <c r="W2" s="121" t="s">
        <v>644</v>
      </c>
      <c r="X2" s="121" t="s">
        <v>645</v>
      </c>
      <c r="Y2" s="121" t="s">
        <v>646</v>
      </c>
    </row>
    <row r="3" spans="1:25" ht="15" customHeight="1">
      <c r="A3" s="122" t="s">
        <v>8</v>
      </c>
      <c r="B3" s="123" t="str">
        <f>IF(C3="","",VLOOKUP(C3,'Gene Table'!B$3:D$98,2,FALSE))</f>
        <v>HmiRQP9001</v>
      </c>
      <c r="C3" s="124" t="s">
        <v>348</v>
      </c>
      <c r="D3" s="125" t="str">
        <f>IF(C3="","",IF(VLOOKUP($C3,'Test Sample Data'!$C$3:$M$98,2,FALSE)=0,"",VLOOKUP($C3,'Test Sample Data'!$C$3:$M$98,2,FALSE)))</f>
        <v/>
      </c>
      <c r="E3" s="125" t="str">
        <f>IF(C3="","",IF(VLOOKUP($C3,'Test Sample Data'!$C$3:$M$98,3,FALSE)=0,"",VLOOKUP($C3,'Test Sample Data'!$C$3:$M$98,3,FALSE)))</f>
        <v/>
      </c>
      <c r="F3" s="125" t="str">
        <f>IF(C3="","",IF(VLOOKUP($C3,'Test Sample Data'!$C$3:$M$98,4,FALSE)=0,"",VLOOKUP($C3,'Test Sample Data'!$C$3:$M$98,4,FALSE)))</f>
        <v/>
      </c>
      <c r="G3" s="125" t="str">
        <f>IF(C3="","",IF(VLOOKUP($C3,'Test Sample Data'!$C$3:$M$98,5,FALSE)=0,"",VLOOKUP($C3,'Test Sample Data'!$C$3:$M$98,5,FALSE)))</f>
        <v/>
      </c>
      <c r="H3" s="125" t="str">
        <f>IF(C3="","",IF(VLOOKUP($C3,'Test Sample Data'!$C$3:$M$98,6,FALSE)=0,"",VLOOKUP($C3,'Test Sample Data'!$C$3:$M$98,6,FALSE)))</f>
        <v/>
      </c>
      <c r="I3" s="125" t="str">
        <f>IF(C3="","",IF(VLOOKUP($C3,'Test Sample Data'!$C$3:$M$98,7,FALSE)=0,"",VLOOKUP($C3,'Test Sample Data'!$C$3:$M$98,7,FALSE)))</f>
        <v/>
      </c>
      <c r="J3" s="125" t="str">
        <f>IF(C3="","",IF(VLOOKUP($C3,'Test Sample Data'!$C$3:$M$98,8,FALSE)=0,"",VLOOKUP($C3,'Test Sample Data'!$C$3:$M$98,8,FALSE)))</f>
        <v/>
      </c>
      <c r="K3" s="125" t="str">
        <f>IF(C3="","",IF(VLOOKUP($C3,'Test Sample Data'!$C$3:$M$98,9,FALSE)=0,"",VLOOKUP($C3,'Test Sample Data'!$C$3:$M$98,9,FALSE)))</f>
        <v/>
      </c>
      <c r="L3" s="125" t="str">
        <f>IF(C3="","",IF(VLOOKUP($C3,'Test Sample Data'!$C$3:$M$98,10,FALSE)=0,"",VLOOKUP($C3,'Test Sample Data'!$C$3:$M$98,10,FALSE)))</f>
        <v/>
      </c>
      <c r="M3" s="125" t="str">
        <f>IF(C3="","",IF(VLOOKUP($C3,'Test Sample Data'!$C$3:$M$98,11,FALSE)=0,"",VLOOKUP($C3,'Test Sample Data'!$C$3:$M$98,11,FALSE)))</f>
        <v/>
      </c>
      <c r="N3" s="132" t="str">
        <f>IF(B3=0,"",B3)</f>
        <v>HmiRQP9001</v>
      </c>
      <c r="O3" s="133" t="str">
        <f>IF('Choose Housekeeping Genes'!C3=0,"",'Choose Housekeeping Genes'!C3)</f>
        <v>H03</v>
      </c>
      <c r="P3" s="125" t="str">
        <f>IF(C3="","",IF(VLOOKUP($C3,'Control Sample Data'!$C$3:$M$98,2,FALSE)=0,"",VLOOKUP($C3,'Control Sample Data'!$C$3:$M$98,2,FALSE)))</f>
        <v/>
      </c>
      <c r="Q3" s="125" t="str">
        <f>IF(C3="","",IF(VLOOKUP($C3,'Control Sample Data'!$C$3:$M$98,3,FALSE)=0,"",VLOOKUP($C3,'Control Sample Data'!$C$3:$M$98,3,FALSE)))</f>
        <v/>
      </c>
      <c r="R3" s="125" t="str">
        <f>IF(C3="","",IF(VLOOKUP($C3,'Control Sample Data'!$C$3:$M$98,4,FALSE)=0,"",VLOOKUP($C3,'Control Sample Data'!$C$3:$M$98,4,FALSE)))</f>
        <v/>
      </c>
      <c r="S3" s="125" t="str">
        <f>IF(C3="","",IF(VLOOKUP($C3,'Control Sample Data'!$C$3:$M$98,5,FALSE)=0,"",VLOOKUP($C3,'Control Sample Data'!$C$3:$M$98,5,FALSE)))</f>
        <v/>
      </c>
      <c r="T3" s="125" t="str">
        <f>IF(C3="","",IF(VLOOKUP($C3,'Control Sample Data'!$C$3:$M$98,6,FALSE)=0,"",VLOOKUP($C3,'Control Sample Data'!$C$3:$M$98,6,FALSE)))</f>
        <v/>
      </c>
      <c r="U3" s="125" t="str">
        <f>IF(C3="","",IF(VLOOKUP($C3,'Control Sample Data'!$C$3:$M$98,7,FALSE)=0,"",VLOOKUP($C3,'Control Sample Data'!$C$3:$M$98,7,FALSE)))</f>
        <v/>
      </c>
      <c r="V3" s="125" t="str">
        <f>IF(C3="","",IF(VLOOKUP($C3,'Control Sample Data'!$C$3:$M$98,8,FALSE)=0,"",VLOOKUP($C3,'Control Sample Data'!$C$3:$M$98,8,FALSE)))</f>
        <v/>
      </c>
      <c r="W3" s="125" t="str">
        <f>IF(C3="","",IF(VLOOKUP($C3,'Control Sample Data'!$C$3:$M$98,9,FALSE)=0,"",VLOOKUP($C3,'Control Sample Data'!$C$3:$M$98,9,FALSE)))</f>
        <v/>
      </c>
      <c r="X3" s="125" t="str">
        <f>IF(C3="","",IF(VLOOKUP($C3,'Control Sample Data'!$C$3:$M$98,10,FALSE)=0,"",VLOOKUP($C3,'Control Sample Data'!$C$3:$M$98,10,FALSE)))</f>
        <v/>
      </c>
      <c r="Y3" s="125" t="str">
        <f>IF(C3="","",IF(VLOOKUP($C3,'Control Sample Data'!$C$3:$M$98,11,FALSE)=0,"",VLOOKUP($C3,'Control Sample Data'!$C$3:$M$98,11,FALSE)))</f>
        <v/>
      </c>
    </row>
    <row r="4" spans="1:25" ht="15" customHeight="1">
      <c r="A4" s="122"/>
      <c r="B4" s="123" t="str">
        <f>IF(C4="","",VLOOKUP(C4,'Gene Table'!B$3:D$98,2,FALSE))</f>
        <v>HmiRQP9011</v>
      </c>
      <c r="C4" s="124" t="s">
        <v>352</v>
      </c>
      <c r="D4" s="125" t="str">
        <f>IF(C4="","",IF(VLOOKUP($C4,'Test Sample Data'!$C$3:$M$98,2,FALSE)=0,"",VLOOKUP($C4,'Test Sample Data'!$C$3:$M$98,2,FALSE)))</f>
        <v/>
      </c>
      <c r="E4" s="125" t="str">
        <f>IF(C4="","",IF(VLOOKUP($C4,'Test Sample Data'!$C$3:$M$98,3,FALSE)=0,"",VLOOKUP($C4,'Test Sample Data'!$C$3:$M$98,3,FALSE)))</f>
        <v/>
      </c>
      <c r="F4" s="125" t="str">
        <f>IF(C4="","",IF(VLOOKUP($C4,'Test Sample Data'!$C$3:$M$98,4,FALSE)=0,"",VLOOKUP($C4,'Test Sample Data'!$C$3:$M$98,4,FALSE)))</f>
        <v/>
      </c>
      <c r="G4" s="125" t="str">
        <f>IF(C4="","",IF(VLOOKUP($C4,'Test Sample Data'!$C$3:$M$98,5,FALSE)=0,"",VLOOKUP($C4,'Test Sample Data'!$C$3:$M$98,5,FALSE)))</f>
        <v/>
      </c>
      <c r="H4" s="125" t="str">
        <f>IF(C4="","",IF(VLOOKUP($C4,'Test Sample Data'!$C$3:$M$98,6,FALSE)=0,"",VLOOKUP($C4,'Test Sample Data'!$C$3:$M$98,6,FALSE)))</f>
        <v/>
      </c>
      <c r="I4" s="125" t="str">
        <f>IF(C4="","",IF(VLOOKUP($C4,'Test Sample Data'!$C$3:$M$98,7,FALSE)=0,"",VLOOKUP($C4,'Test Sample Data'!$C$3:$M$98,7,FALSE)))</f>
        <v/>
      </c>
      <c r="J4" s="125" t="str">
        <f>IF(C4="","",IF(VLOOKUP($C4,'Test Sample Data'!$C$3:$M$98,8,FALSE)=0,"",VLOOKUP($C4,'Test Sample Data'!$C$3:$M$98,8,FALSE)))</f>
        <v/>
      </c>
      <c r="K4" s="125" t="str">
        <f>IF(C4="","",IF(VLOOKUP($C4,'Test Sample Data'!$C$3:$M$98,9,FALSE)=0,"",VLOOKUP($C4,'Test Sample Data'!$C$3:$M$98,9,FALSE)))</f>
        <v/>
      </c>
      <c r="L4" s="125" t="str">
        <f>IF(C4="","",IF(VLOOKUP($C4,'Test Sample Data'!$C$3:$M$98,10,FALSE)=0,"",VLOOKUP($C4,'Test Sample Data'!$C$3:$M$98,10,FALSE)))</f>
        <v/>
      </c>
      <c r="M4" s="125" t="str">
        <f>IF(C4="","",IF(VLOOKUP($C4,'Test Sample Data'!$C$3:$M$98,11,FALSE)=0,"",VLOOKUP($C4,'Test Sample Data'!$C$3:$M$98,11,FALSE)))</f>
        <v/>
      </c>
      <c r="N4" s="134" t="str">
        <f aca="true" t="shared" si="0" ref="N4:N22">IF(B4=0,"",B4)</f>
        <v>HmiRQP9011</v>
      </c>
      <c r="O4" s="30" t="str">
        <f>IF('Choose Housekeeping Genes'!C4=0,"",'Choose Housekeeping Genes'!C4)</f>
        <v>H04</v>
      </c>
      <c r="P4" s="125" t="str">
        <f>IF(C4="","",IF(VLOOKUP($C4,'Control Sample Data'!$C$3:$M$98,2,FALSE)=0,"",VLOOKUP($C4,'Control Sample Data'!$C$3:$M$98,2,FALSE)))</f>
        <v/>
      </c>
      <c r="Q4" s="125" t="str">
        <f>IF(C4="","",IF(VLOOKUP($C4,'Control Sample Data'!$C$3:$M$98,3,FALSE)=0,"",VLOOKUP($C4,'Control Sample Data'!$C$3:$M$98,3,FALSE)))</f>
        <v/>
      </c>
      <c r="R4" s="125" t="str">
        <f>IF(C4="","",IF(VLOOKUP($C4,'Control Sample Data'!$C$3:$M$98,4,FALSE)=0,"",VLOOKUP($C4,'Control Sample Data'!$C$3:$M$98,4,FALSE)))</f>
        <v/>
      </c>
      <c r="S4" s="125" t="str">
        <f>IF(C4="","",IF(VLOOKUP($C4,'Control Sample Data'!$C$3:$M$98,5,FALSE)=0,"",VLOOKUP($C4,'Control Sample Data'!$C$3:$M$98,5,FALSE)))</f>
        <v/>
      </c>
      <c r="T4" s="125" t="str">
        <f>IF(C4="","",IF(VLOOKUP($C4,'Control Sample Data'!$C$3:$M$98,6,FALSE)=0,"",VLOOKUP($C4,'Control Sample Data'!$C$3:$M$98,6,FALSE)))</f>
        <v/>
      </c>
      <c r="U4" s="125" t="str">
        <f>IF(C4="","",IF(VLOOKUP($C4,'Control Sample Data'!$C$3:$M$98,7,FALSE)=0,"",VLOOKUP($C4,'Control Sample Data'!$C$3:$M$98,7,FALSE)))</f>
        <v/>
      </c>
      <c r="V4" s="125" t="str">
        <f>IF(C4="","",IF(VLOOKUP($C4,'Control Sample Data'!$C$3:$M$98,8,FALSE)=0,"",VLOOKUP($C4,'Control Sample Data'!$C$3:$M$98,8,FALSE)))</f>
        <v/>
      </c>
      <c r="W4" s="125" t="str">
        <f>IF(C4="","",IF(VLOOKUP($C4,'Control Sample Data'!$C$3:$M$98,9,FALSE)=0,"",VLOOKUP($C4,'Control Sample Data'!$C$3:$M$98,9,FALSE)))</f>
        <v/>
      </c>
      <c r="X4" s="125" t="str">
        <f>IF(C4="","",IF(VLOOKUP($C4,'Control Sample Data'!$C$3:$M$98,10,FALSE)=0,"",VLOOKUP($C4,'Control Sample Data'!$C$3:$M$98,10,FALSE)))</f>
        <v/>
      </c>
      <c r="Y4" s="125" t="str">
        <f>IF(C4="","",IF(VLOOKUP($C4,'Control Sample Data'!$C$3:$M$98,11,FALSE)=0,"",VLOOKUP($C4,'Control Sample Data'!$C$3:$M$98,11,FALSE)))</f>
        <v/>
      </c>
    </row>
    <row r="5" spans="1:25" ht="15" customHeight="1">
      <c r="A5" s="122"/>
      <c r="B5" s="123" t="str">
        <f>IF(C5="","",VLOOKUP(C5,'Gene Table'!B$3:D$98,2,FALSE))</f>
        <v>HmiRQP9021</v>
      </c>
      <c r="C5" s="124" t="s">
        <v>356</v>
      </c>
      <c r="D5" s="125" t="str">
        <f>IF(C5="","",IF(VLOOKUP($C5,'Test Sample Data'!$C$3:$M$98,2,FALSE)=0,"",VLOOKUP($C5,'Test Sample Data'!$C$3:$M$98,2,FALSE)))</f>
        <v/>
      </c>
      <c r="E5" s="125" t="str">
        <f>IF(C5="","",IF(VLOOKUP($C5,'Test Sample Data'!$C$3:$M$98,3,FALSE)=0,"",VLOOKUP($C5,'Test Sample Data'!$C$3:$M$98,3,FALSE)))</f>
        <v/>
      </c>
      <c r="F5" s="125" t="str">
        <f>IF(C5="","",IF(VLOOKUP($C5,'Test Sample Data'!$C$3:$M$98,4,FALSE)=0,"",VLOOKUP($C5,'Test Sample Data'!$C$3:$M$98,4,FALSE)))</f>
        <v/>
      </c>
      <c r="G5" s="125" t="str">
        <f>IF(C5="","",IF(VLOOKUP($C5,'Test Sample Data'!$C$3:$M$98,5,FALSE)=0,"",VLOOKUP($C5,'Test Sample Data'!$C$3:$M$98,5,FALSE)))</f>
        <v/>
      </c>
      <c r="H5" s="125" t="str">
        <f>IF(C5="","",IF(VLOOKUP($C5,'Test Sample Data'!$C$3:$M$98,6,FALSE)=0,"",VLOOKUP($C5,'Test Sample Data'!$C$3:$M$98,6,FALSE)))</f>
        <v/>
      </c>
      <c r="I5" s="125" t="str">
        <f>IF(C5="","",IF(VLOOKUP($C5,'Test Sample Data'!$C$3:$M$98,7,FALSE)=0,"",VLOOKUP($C5,'Test Sample Data'!$C$3:$M$98,7,FALSE)))</f>
        <v/>
      </c>
      <c r="J5" s="125" t="str">
        <f>IF(C5="","",IF(VLOOKUP($C5,'Test Sample Data'!$C$3:$M$98,8,FALSE)=0,"",VLOOKUP($C5,'Test Sample Data'!$C$3:$M$98,8,FALSE)))</f>
        <v/>
      </c>
      <c r="K5" s="125" t="str">
        <f>IF(C5="","",IF(VLOOKUP($C5,'Test Sample Data'!$C$3:$M$98,9,FALSE)=0,"",VLOOKUP($C5,'Test Sample Data'!$C$3:$M$98,9,FALSE)))</f>
        <v/>
      </c>
      <c r="L5" s="125" t="str">
        <f>IF(C5="","",IF(VLOOKUP($C5,'Test Sample Data'!$C$3:$M$98,10,FALSE)=0,"",VLOOKUP($C5,'Test Sample Data'!$C$3:$M$98,10,FALSE)))</f>
        <v/>
      </c>
      <c r="M5" s="125" t="str">
        <f>IF(C5="","",IF(VLOOKUP($C5,'Test Sample Data'!$C$3:$M$98,11,FALSE)=0,"",VLOOKUP($C5,'Test Sample Data'!$C$3:$M$98,11,FALSE)))</f>
        <v/>
      </c>
      <c r="N5" s="134" t="str">
        <f t="shared" si="0"/>
        <v>HmiRQP9021</v>
      </c>
      <c r="O5" s="30" t="str">
        <f>IF('Choose Housekeeping Genes'!C5=0,"",'Choose Housekeeping Genes'!C5)</f>
        <v>H05</v>
      </c>
      <c r="P5" s="125" t="str">
        <f>IF(C5="","",IF(VLOOKUP($C5,'Control Sample Data'!$C$3:$M$98,2,FALSE)=0,"",VLOOKUP($C5,'Control Sample Data'!$C$3:$M$98,2,FALSE)))</f>
        <v/>
      </c>
      <c r="Q5" s="125" t="str">
        <f>IF(C5="","",IF(VLOOKUP($C5,'Control Sample Data'!$C$3:$M$98,3,FALSE)=0,"",VLOOKUP($C5,'Control Sample Data'!$C$3:$M$98,3,FALSE)))</f>
        <v/>
      </c>
      <c r="R5" s="125" t="str">
        <f>IF(C5="","",IF(VLOOKUP($C5,'Control Sample Data'!$C$3:$M$98,4,FALSE)=0,"",VLOOKUP($C5,'Control Sample Data'!$C$3:$M$98,4,FALSE)))</f>
        <v/>
      </c>
      <c r="S5" s="125" t="str">
        <f>IF(C5="","",IF(VLOOKUP($C5,'Control Sample Data'!$C$3:$M$98,5,FALSE)=0,"",VLOOKUP($C5,'Control Sample Data'!$C$3:$M$98,5,FALSE)))</f>
        <v/>
      </c>
      <c r="T5" s="125" t="str">
        <f>IF(C5="","",IF(VLOOKUP($C5,'Control Sample Data'!$C$3:$M$98,6,FALSE)=0,"",VLOOKUP($C5,'Control Sample Data'!$C$3:$M$98,6,FALSE)))</f>
        <v/>
      </c>
      <c r="U5" s="125" t="str">
        <f>IF(C5="","",IF(VLOOKUP($C5,'Control Sample Data'!$C$3:$M$98,7,FALSE)=0,"",VLOOKUP($C5,'Control Sample Data'!$C$3:$M$98,7,FALSE)))</f>
        <v/>
      </c>
      <c r="V5" s="125" t="str">
        <f>IF(C5="","",IF(VLOOKUP($C5,'Control Sample Data'!$C$3:$M$98,8,FALSE)=0,"",VLOOKUP($C5,'Control Sample Data'!$C$3:$M$98,8,FALSE)))</f>
        <v/>
      </c>
      <c r="W5" s="125" t="str">
        <f>IF(C5="","",IF(VLOOKUP($C5,'Control Sample Data'!$C$3:$M$98,9,FALSE)=0,"",VLOOKUP($C5,'Control Sample Data'!$C$3:$M$98,9,FALSE)))</f>
        <v/>
      </c>
      <c r="X5" s="125" t="str">
        <f>IF(C5="","",IF(VLOOKUP($C5,'Control Sample Data'!$C$3:$M$98,10,FALSE)=0,"",VLOOKUP($C5,'Control Sample Data'!$C$3:$M$98,10,FALSE)))</f>
        <v/>
      </c>
      <c r="Y5" s="125" t="str">
        <f>IF(C5="","",IF(VLOOKUP($C5,'Control Sample Data'!$C$3:$M$98,11,FALSE)=0,"",VLOOKUP($C5,'Control Sample Data'!$C$3:$M$98,11,FALSE)))</f>
        <v/>
      </c>
    </row>
    <row r="6" spans="1:25" ht="15" customHeight="1">
      <c r="A6" s="122"/>
      <c r="B6" s="123" t="str">
        <f>IF(C6="","",VLOOKUP(C6,'Gene Table'!B$3:D$98,2,FALSE))</f>
        <v>HmiRQP9051</v>
      </c>
      <c r="C6" s="124" t="s">
        <v>360</v>
      </c>
      <c r="D6" s="125" t="str">
        <f>IF(C6="","",IF(VLOOKUP($C6,'Test Sample Data'!$C$3:$M$98,2,FALSE)=0,"",VLOOKUP($C6,'Test Sample Data'!$C$3:$M$98,2,FALSE)))</f>
        <v/>
      </c>
      <c r="E6" s="125" t="str">
        <f>IF(C6="","",IF(VLOOKUP($C6,'Test Sample Data'!$C$3:$M$98,3,FALSE)=0,"",VLOOKUP($C6,'Test Sample Data'!$C$3:$M$98,3,FALSE)))</f>
        <v/>
      </c>
      <c r="F6" s="125" t="str">
        <f>IF(C6="","",IF(VLOOKUP($C6,'Test Sample Data'!$C$3:$M$98,4,FALSE)=0,"",VLOOKUP($C6,'Test Sample Data'!$C$3:$M$98,4,FALSE)))</f>
        <v/>
      </c>
      <c r="G6" s="125" t="str">
        <f>IF(C6="","",IF(VLOOKUP($C6,'Test Sample Data'!$C$3:$M$98,5,FALSE)=0,"",VLOOKUP($C6,'Test Sample Data'!$C$3:$M$98,5,FALSE)))</f>
        <v/>
      </c>
      <c r="H6" s="125" t="str">
        <f>IF(C6="","",IF(VLOOKUP($C6,'Test Sample Data'!$C$3:$M$98,6,FALSE)=0,"",VLOOKUP($C6,'Test Sample Data'!$C$3:$M$98,6,FALSE)))</f>
        <v/>
      </c>
      <c r="I6" s="125" t="str">
        <f>IF(C6="","",IF(VLOOKUP($C6,'Test Sample Data'!$C$3:$M$98,7,FALSE)=0,"",VLOOKUP($C6,'Test Sample Data'!$C$3:$M$98,7,FALSE)))</f>
        <v/>
      </c>
      <c r="J6" s="125" t="str">
        <f>IF(C6="","",IF(VLOOKUP($C6,'Test Sample Data'!$C$3:$M$98,8,FALSE)=0,"",VLOOKUP($C6,'Test Sample Data'!$C$3:$M$98,8,FALSE)))</f>
        <v/>
      </c>
      <c r="K6" s="125" t="str">
        <f>IF(C6="","",IF(VLOOKUP($C6,'Test Sample Data'!$C$3:$M$98,9,FALSE)=0,"",VLOOKUP($C6,'Test Sample Data'!$C$3:$M$98,9,FALSE)))</f>
        <v/>
      </c>
      <c r="L6" s="125" t="str">
        <f>IF(C6="","",IF(VLOOKUP($C6,'Test Sample Data'!$C$3:$M$98,10,FALSE)=0,"",VLOOKUP($C6,'Test Sample Data'!$C$3:$M$98,10,FALSE)))</f>
        <v/>
      </c>
      <c r="M6" s="125" t="str">
        <f>IF(C6="","",IF(VLOOKUP($C6,'Test Sample Data'!$C$3:$M$98,11,FALSE)=0,"",VLOOKUP($C6,'Test Sample Data'!$C$3:$M$98,11,FALSE)))</f>
        <v/>
      </c>
      <c r="N6" s="134" t="str">
        <f t="shared" si="0"/>
        <v>HmiRQP9051</v>
      </c>
      <c r="O6" s="30" t="str">
        <f>IF('Choose Housekeeping Genes'!C6=0,"",'Choose Housekeeping Genes'!C6)</f>
        <v>H06</v>
      </c>
      <c r="P6" s="125" t="str">
        <f>IF(C6="","",IF(VLOOKUP($C6,'Control Sample Data'!$C$3:$M$98,2,FALSE)=0,"",VLOOKUP($C6,'Control Sample Data'!$C$3:$M$98,2,FALSE)))</f>
        <v/>
      </c>
      <c r="Q6" s="125" t="str">
        <f>IF(C6="","",IF(VLOOKUP($C6,'Control Sample Data'!$C$3:$M$98,3,FALSE)=0,"",VLOOKUP($C6,'Control Sample Data'!$C$3:$M$98,3,FALSE)))</f>
        <v/>
      </c>
      <c r="R6" s="125" t="str">
        <f>IF(C6="","",IF(VLOOKUP($C6,'Control Sample Data'!$C$3:$M$98,4,FALSE)=0,"",VLOOKUP($C6,'Control Sample Data'!$C$3:$M$98,4,FALSE)))</f>
        <v/>
      </c>
      <c r="S6" s="125" t="str">
        <f>IF(C6="","",IF(VLOOKUP($C6,'Control Sample Data'!$C$3:$M$98,5,FALSE)=0,"",VLOOKUP($C6,'Control Sample Data'!$C$3:$M$98,5,FALSE)))</f>
        <v/>
      </c>
      <c r="T6" s="125" t="str">
        <f>IF(C6="","",IF(VLOOKUP($C6,'Control Sample Data'!$C$3:$M$98,6,FALSE)=0,"",VLOOKUP($C6,'Control Sample Data'!$C$3:$M$98,6,FALSE)))</f>
        <v/>
      </c>
      <c r="U6" s="125" t="str">
        <f>IF(C6="","",IF(VLOOKUP($C6,'Control Sample Data'!$C$3:$M$98,7,FALSE)=0,"",VLOOKUP($C6,'Control Sample Data'!$C$3:$M$98,7,FALSE)))</f>
        <v/>
      </c>
      <c r="V6" s="125" t="str">
        <f>IF(C6="","",IF(VLOOKUP($C6,'Control Sample Data'!$C$3:$M$98,8,FALSE)=0,"",VLOOKUP($C6,'Control Sample Data'!$C$3:$M$98,8,FALSE)))</f>
        <v/>
      </c>
      <c r="W6" s="125" t="str">
        <f>IF(C6="","",IF(VLOOKUP($C6,'Control Sample Data'!$C$3:$M$98,9,FALSE)=0,"",VLOOKUP($C6,'Control Sample Data'!$C$3:$M$98,9,FALSE)))</f>
        <v/>
      </c>
      <c r="X6" s="125" t="str">
        <f>IF(C6="","",IF(VLOOKUP($C6,'Control Sample Data'!$C$3:$M$98,10,FALSE)=0,"",VLOOKUP($C6,'Control Sample Data'!$C$3:$M$98,10,FALSE)))</f>
        <v/>
      </c>
      <c r="Y6" s="125" t="str">
        <f>IF(C6="","",IF(VLOOKUP($C6,'Control Sample Data'!$C$3:$M$98,11,FALSE)=0,"",VLOOKUP($C6,'Control Sample Data'!$C$3:$M$98,11,FALSE)))</f>
        <v/>
      </c>
    </row>
    <row r="7" spans="1:25" ht="15" customHeight="1">
      <c r="A7" s="122"/>
      <c r="B7" s="123" t="str">
        <f>IF(C7="","",VLOOKUP(C7,'Gene Table'!B$3:D$98,2,FALSE))</f>
        <v>HmiRQP9061</v>
      </c>
      <c r="C7" s="124" t="s">
        <v>364</v>
      </c>
      <c r="D7" s="125" t="str">
        <f>IF(C7="","",IF(VLOOKUP($C7,'Test Sample Data'!$C$3:$M$98,2,FALSE)=0,"",VLOOKUP($C7,'Test Sample Data'!$C$3:$M$98,2,FALSE)))</f>
        <v/>
      </c>
      <c r="E7" s="125" t="str">
        <f>IF(C7="","",IF(VLOOKUP($C7,'Test Sample Data'!$C$3:$M$98,3,FALSE)=0,"",VLOOKUP($C7,'Test Sample Data'!$C$3:$M$98,3,FALSE)))</f>
        <v/>
      </c>
      <c r="F7" s="125" t="str">
        <f>IF(C7="","",IF(VLOOKUP($C7,'Test Sample Data'!$C$3:$M$98,4,FALSE)=0,"",VLOOKUP($C7,'Test Sample Data'!$C$3:$M$98,4,FALSE)))</f>
        <v/>
      </c>
      <c r="G7" s="125" t="str">
        <f>IF(C7="","",IF(VLOOKUP($C7,'Test Sample Data'!$C$3:$M$98,5,FALSE)=0,"",VLOOKUP($C7,'Test Sample Data'!$C$3:$M$98,5,FALSE)))</f>
        <v/>
      </c>
      <c r="H7" s="125" t="str">
        <f>IF(C7="","",IF(VLOOKUP($C7,'Test Sample Data'!$C$3:$M$98,6,FALSE)=0,"",VLOOKUP($C7,'Test Sample Data'!$C$3:$M$98,6,FALSE)))</f>
        <v/>
      </c>
      <c r="I7" s="125" t="str">
        <f>IF(C7="","",IF(VLOOKUP($C7,'Test Sample Data'!$C$3:$M$98,7,FALSE)=0,"",VLOOKUP($C7,'Test Sample Data'!$C$3:$M$98,7,FALSE)))</f>
        <v/>
      </c>
      <c r="J7" s="125" t="str">
        <f>IF(C7="","",IF(VLOOKUP($C7,'Test Sample Data'!$C$3:$M$98,8,FALSE)=0,"",VLOOKUP($C7,'Test Sample Data'!$C$3:$M$98,8,FALSE)))</f>
        <v/>
      </c>
      <c r="K7" s="125" t="str">
        <f>IF(C7="","",IF(VLOOKUP($C7,'Test Sample Data'!$C$3:$M$98,9,FALSE)=0,"",VLOOKUP($C7,'Test Sample Data'!$C$3:$M$98,9,FALSE)))</f>
        <v/>
      </c>
      <c r="L7" s="125" t="str">
        <f>IF(C7="","",IF(VLOOKUP($C7,'Test Sample Data'!$C$3:$M$98,10,FALSE)=0,"",VLOOKUP($C7,'Test Sample Data'!$C$3:$M$98,10,FALSE)))</f>
        <v/>
      </c>
      <c r="M7" s="125" t="str">
        <f>IF(C7="","",IF(VLOOKUP($C7,'Test Sample Data'!$C$3:$M$98,11,FALSE)=0,"",VLOOKUP($C7,'Test Sample Data'!$C$3:$M$98,11,FALSE)))</f>
        <v/>
      </c>
      <c r="N7" s="134" t="str">
        <f t="shared" si="0"/>
        <v>HmiRQP9061</v>
      </c>
      <c r="O7" s="30" t="str">
        <f>IF('Choose Housekeeping Genes'!C7=0,"",'Choose Housekeeping Genes'!C7)</f>
        <v>H07</v>
      </c>
      <c r="P7" s="125" t="str">
        <f>IF(C7="","",IF(VLOOKUP($C7,'Control Sample Data'!$C$3:$M$98,2,FALSE)=0,"",VLOOKUP($C7,'Control Sample Data'!$C$3:$M$98,2,FALSE)))</f>
        <v/>
      </c>
      <c r="Q7" s="125" t="str">
        <f>IF(C7="","",IF(VLOOKUP($C7,'Control Sample Data'!$C$3:$M$98,3,FALSE)=0,"",VLOOKUP($C7,'Control Sample Data'!$C$3:$M$98,3,FALSE)))</f>
        <v/>
      </c>
      <c r="R7" s="125" t="str">
        <f>IF(C7="","",IF(VLOOKUP($C7,'Control Sample Data'!$C$3:$M$98,4,FALSE)=0,"",VLOOKUP($C7,'Control Sample Data'!$C$3:$M$98,4,FALSE)))</f>
        <v/>
      </c>
      <c r="S7" s="125" t="str">
        <f>IF(C7="","",IF(VLOOKUP($C7,'Control Sample Data'!$C$3:$M$98,5,FALSE)=0,"",VLOOKUP($C7,'Control Sample Data'!$C$3:$M$98,5,FALSE)))</f>
        <v/>
      </c>
      <c r="T7" s="125" t="str">
        <f>IF(C7="","",IF(VLOOKUP($C7,'Control Sample Data'!$C$3:$M$98,6,FALSE)=0,"",VLOOKUP($C7,'Control Sample Data'!$C$3:$M$98,6,FALSE)))</f>
        <v/>
      </c>
      <c r="U7" s="125" t="str">
        <f>IF(C7="","",IF(VLOOKUP($C7,'Control Sample Data'!$C$3:$M$98,7,FALSE)=0,"",VLOOKUP($C7,'Control Sample Data'!$C$3:$M$98,7,FALSE)))</f>
        <v/>
      </c>
      <c r="V7" s="125" t="str">
        <f>IF(C7="","",IF(VLOOKUP($C7,'Control Sample Data'!$C$3:$M$98,8,FALSE)=0,"",VLOOKUP($C7,'Control Sample Data'!$C$3:$M$98,8,FALSE)))</f>
        <v/>
      </c>
      <c r="W7" s="125" t="str">
        <f>IF(C7="","",IF(VLOOKUP($C7,'Control Sample Data'!$C$3:$M$98,9,FALSE)=0,"",VLOOKUP($C7,'Control Sample Data'!$C$3:$M$98,9,FALSE)))</f>
        <v/>
      </c>
      <c r="X7" s="125" t="str">
        <f>IF(C7="","",IF(VLOOKUP($C7,'Control Sample Data'!$C$3:$M$98,10,FALSE)=0,"",VLOOKUP($C7,'Control Sample Data'!$C$3:$M$98,10,FALSE)))</f>
        <v/>
      </c>
      <c r="Y7" s="125" t="str">
        <f>IF(C7="","",IF(VLOOKUP($C7,'Control Sample Data'!$C$3:$M$98,11,FALSE)=0,"",VLOOKUP($C7,'Control Sample Data'!$C$3:$M$98,11,FALSE)))</f>
        <v/>
      </c>
    </row>
    <row r="8" spans="1:25" ht="15" customHeight="1">
      <c r="A8" s="122"/>
      <c r="B8" s="123" t="str">
        <f>IF(C8="","",VLOOKUP(C8,'Gene Table'!B$3:D$98,2,FALSE))</f>
        <v>HmiRQP9071</v>
      </c>
      <c r="C8" s="124" t="s">
        <v>368</v>
      </c>
      <c r="D8" s="125" t="str">
        <f>IF(C8="","",IF(VLOOKUP($C8,'Test Sample Data'!$C$3:$M$98,2,FALSE)=0,"",VLOOKUP($C8,'Test Sample Data'!$C$3:$M$98,2,FALSE)))</f>
        <v/>
      </c>
      <c r="E8" s="125" t="str">
        <f>IF(C8="","",IF(VLOOKUP($C8,'Test Sample Data'!$C$3:$M$98,3,FALSE)=0,"",VLOOKUP($C8,'Test Sample Data'!$C$3:$M$98,3,FALSE)))</f>
        <v/>
      </c>
      <c r="F8" s="125" t="str">
        <f>IF(C8="","",IF(VLOOKUP($C8,'Test Sample Data'!$C$3:$M$98,4,FALSE)=0,"",VLOOKUP($C8,'Test Sample Data'!$C$3:$M$98,4,FALSE)))</f>
        <v/>
      </c>
      <c r="G8" s="125" t="str">
        <f>IF(C8="","",IF(VLOOKUP($C8,'Test Sample Data'!$C$3:$M$98,5,FALSE)=0,"",VLOOKUP($C8,'Test Sample Data'!$C$3:$M$98,5,FALSE)))</f>
        <v/>
      </c>
      <c r="H8" s="125" t="str">
        <f>IF(C8="","",IF(VLOOKUP($C8,'Test Sample Data'!$C$3:$M$98,6,FALSE)=0,"",VLOOKUP($C8,'Test Sample Data'!$C$3:$M$98,6,FALSE)))</f>
        <v/>
      </c>
      <c r="I8" s="125" t="str">
        <f>IF(C8="","",IF(VLOOKUP($C8,'Test Sample Data'!$C$3:$M$98,7,FALSE)=0,"",VLOOKUP($C8,'Test Sample Data'!$C$3:$M$98,7,FALSE)))</f>
        <v/>
      </c>
      <c r="J8" s="125" t="str">
        <f>IF(C8="","",IF(VLOOKUP($C8,'Test Sample Data'!$C$3:$M$98,8,FALSE)=0,"",VLOOKUP($C8,'Test Sample Data'!$C$3:$M$98,8,FALSE)))</f>
        <v/>
      </c>
      <c r="K8" s="125" t="str">
        <f>IF(C8="","",IF(VLOOKUP($C8,'Test Sample Data'!$C$3:$M$98,9,FALSE)=0,"",VLOOKUP($C8,'Test Sample Data'!$C$3:$M$98,9,FALSE)))</f>
        <v/>
      </c>
      <c r="L8" s="125" t="str">
        <f>IF(C8="","",IF(VLOOKUP($C8,'Test Sample Data'!$C$3:$M$98,10,FALSE)=0,"",VLOOKUP($C8,'Test Sample Data'!$C$3:$M$98,10,FALSE)))</f>
        <v/>
      </c>
      <c r="M8" s="125" t="str">
        <f>IF(C8="","",IF(VLOOKUP($C8,'Test Sample Data'!$C$3:$M$98,11,FALSE)=0,"",VLOOKUP($C8,'Test Sample Data'!$C$3:$M$98,11,FALSE)))</f>
        <v/>
      </c>
      <c r="N8" s="134" t="str">
        <f t="shared" si="0"/>
        <v>HmiRQP9071</v>
      </c>
      <c r="O8" s="30" t="str">
        <f>IF('Choose Housekeeping Genes'!C8=0,"",'Choose Housekeeping Genes'!C8)</f>
        <v>H08</v>
      </c>
      <c r="P8" s="125" t="str">
        <f>IF(C8="","",IF(VLOOKUP($C8,'Control Sample Data'!$C$3:$M$98,2,FALSE)=0,"",VLOOKUP($C8,'Control Sample Data'!$C$3:$M$98,2,FALSE)))</f>
        <v/>
      </c>
      <c r="Q8" s="125" t="str">
        <f>IF(C8="","",IF(VLOOKUP($C8,'Control Sample Data'!$C$3:$M$98,3,FALSE)=0,"",VLOOKUP($C8,'Control Sample Data'!$C$3:$M$98,3,FALSE)))</f>
        <v/>
      </c>
      <c r="R8" s="125" t="str">
        <f>IF(C8="","",IF(VLOOKUP($C8,'Control Sample Data'!$C$3:$M$98,4,FALSE)=0,"",VLOOKUP($C8,'Control Sample Data'!$C$3:$M$98,4,FALSE)))</f>
        <v/>
      </c>
      <c r="S8" s="125" t="str">
        <f>IF(C8="","",IF(VLOOKUP($C8,'Control Sample Data'!$C$3:$M$98,5,FALSE)=0,"",VLOOKUP($C8,'Control Sample Data'!$C$3:$M$98,5,FALSE)))</f>
        <v/>
      </c>
      <c r="T8" s="125" t="str">
        <f>IF(C8="","",IF(VLOOKUP($C8,'Control Sample Data'!$C$3:$M$98,6,FALSE)=0,"",VLOOKUP($C8,'Control Sample Data'!$C$3:$M$98,6,FALSE)))</f>
        <v/>
      </c>
      <c r="U8" s="125" t="str">
        <f>IF(C8="","",IF(VLOOKUP($C8,'Control Sample Data'!$C$3:$M$98,7,FALSE)=0,"",VLOOKUP($C8,'Control Sample Data'!$C$3:$M$98,7,FALSE)))</f>
        <v/>
      </c>
      <c r="V8" s="125" t="str">
        <f>IF(C8="","",IF(VLOOKUP($C8,'Control Sample Data'!$C$3:$M$98,8,FALSE)=0,"",VLOOKUP($C8,'Control Sample Data'!$C$3:$M$98,8,FALSE)))</f>
        <v/>
      </c>
      <c r="W8" s="125" t="str">
        <f>IF(C8="","",IF(VLOOKUP($C8,'Control Sample Data'!$C$3:$M$98,9,FALSE)=0,"",VLOOKUP($C8,'Control Sample Data'!$C$3:$M$98,9,FALSE)))</f>
        <v/>
      </c>
      <c r="X8" s="125" t="str">
        <f>IF(C8="","",IF(VLOOKUP($C8,'Control Sample Data'!$C$3:$M$98,10,FALSE)=0,"",VLOOKUP($C8,'Control Sample Data'!$C$3:$M$98,10,FALSE)))</f>
        <v/>
      </c>
      <c r="Y8" s="125" t="str">
        <f>IF(C8="","",IF(VLOOKUP($C8,'Control Sample Data'!$C$3:$M$98,11,FALSE)=0,"",VLOOKUP($C8,'Control Sample Data'!$C$3:$M$98,11,FALSE)))</f>
        <v/>
      </c>
    </row>
    <row r="9" spans="1:25" ht="15" customHeight="1">
      <c r="A9" s="122"/>
      <c r="B9" s="123" t="str">
        <f>IF(C9="","",VLOOKUP(C9,'Gene Table'!B$3:D$98,2,FALSE))</f>
        <v/>
      </c>
      <c r="C9" s="124"/>
      <c r="D9" s="125" t="str">
        <f>IF(C9="","",IF(VLOOKUP($C9,'Test Sample Data'!$C$3:$M$98,2,FALSE)=0,"",VLOOKUP($C9,'Test Sample Data'!$C$3:$M$98,2,FALSE)))</f>
        <v/>
      </c>
      <c r="E9" s="125" t="str">
        <f>IF(C9="","",IF(VLOOKUP($C9,'Test Sample Data'!$C$3:$M$98,3,FALSE)=0,"",VLOOKUP($C9,'Test Sample Data'!$C$3:$M$98,3,FALSE)))</f>
        <v/>
      </c>
      <c r="F9" s="125" t="str">
        <f>IF(C9="","",IF(VLOOKUP($C9,'Test Sample Data'!$C$3:$M$98,4,FALSE)=0,"",VLOOKUP($C9,'Test Sample Data'!$C$3:$M$98,4,FALSE)))</f>
        <v/>
      </c>
      <c r="G9" s="125" t="str">
        <f>IF(C9="","",IF(VLOOKUP($C9,'Test Sample Data'!$C$3:$M$98,5,FALSE)=0,"",VLOOKUP($C9,'Test Sample Data'!$C$3:$M$98,5,FALSE)))</f>
        <v/>
      </c>
      <c r="H9" s="125" t="str">
        <f>IF(C9="","",IF(VLOOKUP($C9,'Test Sample Data'!$C$3:$M$98,6,FALSE)=0,"",VLOOKUP($C9,'Test Sample Data'!$C$3:$M$98,6,FALSE)))</f>
        <v/>
      </c>
      <c r="I9" s="125" t="str">
        <f>IF(C9="","",IF(VLOOKUP($C9,'Test Sample Data'!$C$3:$M$98,7,FALSE)=0,"",VLOOKUP($C9,'Test Sample Data'!$C$3:$M$98,7,FALSE)))</f>
        <v/>
      </c>
      <c r="J9" s="125" t="str">
        <f>IF(C9="","",IF(VLOOKUP($C9,'Test Sample Data'!$C$3:$M$98,8,FALSE)=0,"",VLOOKUP($C9,'Test Sample Data'!$C$3:$M$98,8,FALSE)))</f>
        <v/>
      </c>
      <c r="K9" s="125" t="str">
        <f>IF(C9="","",IF(VLOOKUP($C9,'Test Sample Data'!$C$3:$M$98,9,FALSE)=0,"",VLOOKUP($C9,'Test Sample Data'!$C$3:$M$98,9,FALSE)))</f>
        <v/>
      </c>
      <c r="L9" s="125" t="str">
        <f>IF(C9="","",IF(VLOOKUP($C9,'Test Sample Data'!$C$3:$M$98,10,FALSE)=0,"",VLOOKUP($C9,'Test Sample Data'!$C$3:$M$98,10,FALSE)))</f>
        <v/>
      </c>
      <c r="M9" s="125" t="str">
        <f>IF(C9="","",IF(VLOOKUP($C9,'Test Sample Data'!$C$3:$M$98,11,FALSE)=0,"",VLOOKUP($C9,'Test Sample Data'!$C$3:$M$98,11,FALSE)))</f>
        <v/>
      </c>
      <c r="N9" s="134" t="str">
        <f t="shared" si="0"/>
        <v/>
      </c>
      <c r="O9" s="30" t="str">
        <f>IF('Choose Housekeeping Genes'!C9=0,"",'Choose Housekeeping Genes'!C9)</f>
        <v/>
      </c>
      <c r="P9" s="125" t="str">
        <f>IF(C9="","",IF(VLOOKUP($C9,'Control Sample Data'!$C$3:$M$98,2,FALSE)=0,"",VLOOKUP($C9,'Control Sample Data'!$C$3:$M$98,2,FALSE)))</f>
        <v/>
      </c>
      <c r="Q9" s="125" t="str">
        <f>IF(C9="","",IF(VLOOKUP($C9,'Control Sample Data'!$C$3:$M$98,3,FALSE)=0,"",VLOOKUP($C9,'Control Sample Data'!$C$3:$M$98,3,FALSE)))</f>
        <v/>
      </c>
      <c r="R9" s="125" t="str">
        <f>IF(C9="","",IF(VLOOKUP($C9,'Control Sample Data'!$C$3:$M$98,4,FALSE)=0,"",VLOOKUP($C9,'Control Sample Data'!$C$3:$M$98,4,FALSE)))</f>
        <v/>
      </c>
      <c r="S9" s="125" t="str">
        <f>IF(C9="","",IF(VLOOKUP($C9,'Control Sample Data'!$C$3:$M$98,5,FALSE)=0,"",VLOOKUP($C9,'Control Sample Data'!$C$3:$M$98,5,FALSE)))</f>
        <v/>
      </c>
      <c r="T9" s="125" t="str">
        <f>IF(C9="","",IF(VLOOKUP($C9,'Control Sample Data'!$C$3:$M$98,6,FALSE)=0,"",VLOOKUP($C9,'Control Sample Data'!$C$3:$M$98,6,FALSE)))</f>
        <v/>
      </c>
      <c r="U9" s="125" t="str">
        <f>IF(C9="","",IF(VLOOKUP($C9,'Control Sample Data'!$C$3:$M$98,7,FALSE)=0,"",VLOOKUP($C9,'Control Sample Data'!$C$3:$M$98,7,FALSE)))</f>
        <v/>
      </c>
      <c r="V9" s="125" t="str">
        <f>IF(C9="","",IF(VLOOKUP($C9,'Control Sample Data'!$C$3:$M$98,8,FALSE)=0,"",VLOOKUP($C9,'Control Sample Data'!$C$3:$M$98,8,FALSE)))</f>
        <v/>
      </c>
      <c r="W9" s="125" t="str">
        <f>IF(C9="","",IF(VLOOKUP($C9,'Control Sample Data'!$C$3:$M$98,9,FALSE)=0,"",VLOOKUP($C9,'Control Sample Data'!$C$3:$M$98,9,FALSE)))</f>
        <v/>
      </c>
      <c r="X9" s="125" t="str">
        <f>IF(C9="","",IF(VLOOKUP($C9,'Control Sample Data'!$C$3:$M$98,10,FALSE)=0,"",VLOOKUP($C9,'Control Sample Data'!$C$3:$M$98,10,FALSE)))</f>
        <v/>
      </c>
      <c r="Y9" s="125" t="str">
        <f>IF(C9="","",IF(VLOOKUP($C9,'Control Sample Data'!$C$3:$M$98,11,FALSE)=0,"",VLOOKUP($C9,'Control Sample Data'!$C$3:$M$98,11,FALSE)))</f>
        <v/>
      </c>
    </row>
    <row r="10" spans="1:25" ht="15" customHeight="1">
      <c r="A10" s="122"/>
      <c r="B10" s="123" t="str">
        <f>IF(C10="","",VLOOKUP(C10,'Gene Table'!B$3:D$98,2,FALSE))</f>
        <v/>
      </c>
      <c r="C10" s="124"/>
      <c r="D10" s="125" t="str">
        <f>IF(C10="","",IF(VLOOKUP($C10,'Test Sample Data'!$C$3:$M$98,2,FALSE)=0,"",VLOOKUP($C10,'Test Sample Data'!$C$3:$M$98,2,FALSE)))</f>
        <v/>
      </c>
      <c r="E10" s="125" t="str">
        <f>IF(C10="","",IF(VLOOKUP($C10,'Test Sample Data'!$C$3:$M$98,3,FALSE)=0,"",VLOOKUP($C10,'Test Sample Data'!$C$3:$M$98,3,FALSE)))</f>
        <v/>
      </c>
      <c r="F10" s="125" t="str">
        <f>IF(C10="","",IF(VLOOKUP($C10,'Test Sample Data'!$C$3:$M$98,4,FALSE)=0,"",VLOOKUP($C10,'Test Sample Data'!$C$3:$M$98,4,FALSE)))</f>
        <v/>
      </c>
      <c r="G10" s="125" t="str">
        <f>IF(C10="","",IF(VLOOKUP($C10,'Test Sample Data'!$C$3:$M$98,5,FALSE)=0,"",VLOOKUP($C10,'Test Sample Data'!$C$3:$M$98,5,FALSE)))</f>
        <v/>
      </c>
      <c r="H10" s="125" t="str">
        <f>IF(C10="","",IF(VLOOKUP($C10,'Test Sample Data'!$C$3:$M$98,6,FALSE)=0,"",VLOOKUP($C10,'Test Sample Data'!$C$3:$M$98,6,FALSE)))</f>
        <v/>
      </c>
      <c r="I10" s="125" t="str">
        <f>IF(C10="","",IF(VLOOKUP($C10,'Test Sample Data'!$C$3:$M$98,7,FALSE)=0,"",VLOOKUP($C10,'Test Sample Data'!$C$3:$M$98,7,FALSE)))</f>
        <v/>
      </c>
      <c r="J10" s="125" t="str">
        <f>IF(C10="","",IF(VLOOKUP($C10,'Test Sample Data'!$C$3:$M$98,8,FALSE)=0,"",VLOOKUP($C10,'Test Sample Data'!$C$3:$M$98,8,FALSE)))</f>
        <v/>
      </c>
      <c r="K10" s="125" t="str">
        <f>IF(C10="","",IF(VLOOKUP($C10,'Test Sample Data'!$C$3:$M$98,9,FALSE)=0,"",VLOOKUP($C10,'Test Sample Data'!$C$3:$M$98,9,FALSE)))</f>
        <v/>
      </c>
      <c r="L10" s="125" t="str">
        <f>IF(C10="","",IF(VLOOKUP($C10,'Test Sample Data'!$C$3:$M$98,10,FALSE)=0,"",VLOOKUP($C10,'Test Sample Data'!$C$3:$M$98,10,FALSE)))</f>
        <v/>
      </c>
      <c r="M10" s="125" t="str">
        <f>IF(C10="","",IF(VLOOKUP($C10,'Test Sample Data'!$C$3:$M$98,11,FALSE)=0,"",VLOOKUP($C10,'Test Sample Data'!$C$3:$M$98,11,FALSE)))</f>
        <v/>
      </c>
      <c r="N10" s="134" t="str">
        <f t="shared" si="0"/>
        <v/>
      </c>
      <c r="O10" s="30" t="str">
        <f>IF('Choose Housekeeping Genes'!C10=0,"",'Choose Housekeeping Genes'!C10)</f>
        <v/>
      </c>
      <c r="P10" s="125" t="str">
        <f>IF(C10="","",IF(VLOOKUP($C10,'Control Sample Data'!$C$3:$M$98,2,FALSE)=0,"",VLOOKUP($C10,'Control Sample Data'!$C$3:$M$98,2,FALSE)))</f>
        <v/>
      </c>
      <c r="Q10" s="125" t="str">
        <f>IF(C10="","",IF(VLOOKUP($C10,'Control Sample Data'!$C$3:$M$98,3,FALSE)=0,"",VLOOKUP($C10,'Control Sample Data'!$C$3:$M$98,3,FALSE)))</f>
        <v/>
      </c>
      <c r="R10" s="125" t="str">
        <f>IF(C10="","",IF(VLOOKUP($C10,'Control Sample Data'!$C$3:$M$98,4,FALSE)=0,"",VLOOKUP($C10,'Control Sample Data'!$C$3:$M$98,4,FALSE)))</f>
        <v/>
      </c>
      <c r="S10" s="125" t="str">
        <f>IF(C10="","",IF(VLOOKUP($C10,'Control Sample Data'!$C$3:$M$98,5,FALSE)=0,"",VLOOKUP($C10,'Control Sample Data'!$C$3:$M$98,5,FALSE)))</f>
        <v/>
      </c>
      <c r="T10" s="125" t="str">
        <f>IF(C10="","",IF(VLOOKUP($C10,'Control Sample Data'!$C$3:$M$98,6,FALSE)=0,"",VLOOKUP($C10,'Control Sample Data'!$C$3:$M$98,6,FALSE)))</f>
        <v/>
      </c>
      <c r="U10" s="125" t="str">
        <f>IF(C10="","",IF(VLOOKUP($C10,'Control Sample Data'!$C$3:$M$98,7,FALSE)=0,"",VLOOKUP($C10,'Control Sample Data'!$C$3:$M$98,7,FALSE)))</f>
        <v/>
      </c>
      <c r="V10" s="125" t="str">
        <f>IF(C10="","",IF(VLOOKUP($C10,'Control Sample Data'!$C$3:$M$98,8,FALSE)=0,"",VLOOKUP($C10,'Control Sample Data'!$C$3:$M$98,8,FALSE)))</f>
        <v/>
      </c>
      <c r="W10" s="125" t="str">
        <f>IF(C10="","",IF(VLOOKUP($C10,'Control Sample Data'!$C$3:$M$98,9,FALSE)=0,"",VLOOKUP($C10,'Control Sample Data'!$C$3:$M$98,9,FALSE)))</f>
        <v/>
      </c>
      <c r="X10" s="125" t="str">
        <f>IF(C10="","",IF(VLOOKUP($C10,'Control Sample Data'!$C$3:$M$98,10,FALSE)=0,"",VLOOKUP($C10,'Control Sample Data'!$C$3:$M$98,10,FALSE)))</f>
        <v/>
      </c>
      <c r="Y10" s="125" t="str">
        <f>IF(C10="","",IF(VLOOKUP($C10,'Control Sample Data'!$C$3:$M$98,11,FALSE)=0,"",VLOOKUP($C10,'Control Sample Data'!$C$3:$M$98,11,FALSE)))</f>
        <v/>
      </c>
    </row>
    <row r="11" spans="1:25" ht="15" customHeight="1">
      <c r="A11" s="122"/>
      <c r="B11" s="123" t="str">
        <f>IF(C11="","",VLOOKUP(C11,'Gene Table'!B$3:D$98,2,FALSE))</f>
        <v/>
      </c>
      <c r="C11" s="124"/>
      <c r="D11" s="125" t="str">
        <f>IF(C11="","",IF(VLOOKUP($C11,'Test Sample Data'!$C$3:$M$98,2,FALSE)=0,"",VLOOKUP($C11,'Test Sample Data'!$C$3:$M$98,2,FALSE)))</f>
        <v/>
      </c>
      <c r="E11" s="125" t="str">
        <f>IF(C11="","",IF(VLOOKUP($C11,'Test Sample Data'!$C$3:$M$98,3,FALSE)=0,"",VLOOKUP($C11,'Test Sample Data'!$C$3:$M$98,3,FALSE)))</f>
        <v/>
      </c>
      <c r="F11" s="125" t="str">
        <f>IF(C11="","",IF(VLOOKUP($C11,'Test Sample Data'!$C$3:$M$98,4,FALSE)=0,"",VLOOKUP($C11,'Test Sample Data'!$C$3:$M$98,4,FALSE)))</f>
        <v/>
      </c>
      <c r="G11" s="125" t="str">
        <f>IF(C11="","",IF(VLOOKUP($C11,'Test Sample Data'!$C$3:$M$98,5,FALSE)=0,"",VLOOKUP($C11,'Test Sample Data'!$C$3:$M$98,5,FALSE)))</f>
        <v/>
      </c>
      <c r="H11" s="125" t="str">
        <f>IF(C11="","",IF(VLOOKUP($C11,'Test Sample Data'!$C$3:$M$98,6,FALSE)=0,"",VLOOKUP($C11,'Test Sample Data'!$C$3:$M$98,6,FALSE)))</f>
        <v/>
      </c>
      <c r="I11" s="125" t="str">
        <f>IF(C11="","",IF(VLOOKUP($C11,'Test Sample Data'!$C$3:$M$98,7,FALSE)=0,"",VLOOKUP($C11,'Test Sample Data'!$C$3:$M$98,7,FALSE)))</f>
        <v/>
      </c>
      <c r="J11" s="125" t="str">
        <f>IF(C11="","",IF(VLOOKUP($C11,'Test Sample Data'!$C$3:$M$98,8,FALSE)=0,"",VLOOKUP($C11,'Test Sample Data'!$C$3:$M$98,8,FALSE)))</f>
        <v/>
      </c>
      <c r="K11" s="125" t="str">
        <f>IF(C11="","",IF(VLOOKUP($C11,'Test Sample Data'!$C$3:$M$98,9,FALSE)=0,"",VLOOKUP($C11,'Test Sample Data'!$C$3:$M$98,9,FALSE)))</f>
        <v/>
      </c>
      <c r="L11" s="125" t="str">
        <f>IF(C11="","",IF(VLOOKUP($C11,'Test Sample Data'!$C$3:$M$98,10,FALSE)=0,"",VLOOKUP($C11,'Test Sample Data'!$C$3:$M$98,10,FALSE)))</f>
        <v/>
      </c>
      <c r="M11" s="125" t="str">
        <f>IF(C11="","",IF(VLOOKUP($C11,'Test Sample Data'!$C$3:$M$98,11,FALSE)=0,"",VLOOKUP($C11,'Test Sample Data'!$C$3:$M$98,11,FALSE)))</f>
        <v/>
      </c>
      <c r="N11" s="134" t="str">
        <f t="shared" si="0"/>
        <v/>
      </c>
      <c r="O11" s="30" t="str">
        <f>IF('Choose Housekeeping Genes'!C11=0,"",'Choose Housekeeping Genes'!C11)</f>
        <v/>
      </c>
      <c r="P11" s="125" t="str">
        <f>IF(C11="","",IF(VLOOKUP($C11,'Control Sample Data'!$C$3:$M$98,2,FALSE)=0,"",VLOOKUP($C11,'Control Sample Data'!$C$3:$M$98,2,FALSE)))</f>
        <v/>
      </c>
      <c r="Q11" s="125" t="str">
        <f>IF(C11="","",IF(VLOOKUP($C11,'Control Sample Data'!$C$3:$M$98,3,FALSE)=0,"",VLOOKUP($C11,'Control Sample Data'!$C$3:$M$98,3,FALSE)))</f>
        <v/>
      </c>
      <c r="R11" s="125" t="str">
        <f>IF(C11="","",IF(VLOOKUP($C11,'Control Sample Data'!$C$3:$M$98,4,FALSE)=0,"",VLOOKUP($C11,'Control Sample Data'!$C$3:$M$98,4,FALSE)))</f>
        <v/>
      </c>
      <c r="S11" s="125" t="str">
        <f>IF(C11="","",IF(VLOOKUP($C11,'Control Sample Data'!$C$3:$M$98,5,FALSE)=0,"",VLOOKUP($C11,'Control Sample Data'!$C$3:$M$98,5,FALSE)))</f>
        <v/>
      </c>
      <c r="T11" s="125" t="str">
        <f>IF(C11="","",IF(VLOOKUP($C11,'Control Sample Data'!$C$3:$M$98,6,FALSE)=0,"",VLOOKUP($C11,'Control Sample Data'!$C$3:$M$98,6,FALSE)))</f>
        <v/>
      </c>
      <c r="U11" s="125" t="str">
        <f>IF(C11="","",IF(VLOOKUP($C11,'Control Sample Data'!$C$3:$M$98,7,FALSE)=0,"",VLOOKUP($C11,'Control Sample Data'!$C$3:$M$98,7,FALSE)))</f>
        <v/>
      </c>
      <c r="V11" s="125" t="str">
        <f>IF(C11="","",IF(VLOOKUP($C11,'Control Sample Data'!$C$3:$M$98,8,FALSE)=0,"",VLOOKUP($C11,'Control Sample Data'!$C$3:$M$98,8,FALSE)))</f>
        <v/>
      </c>
      <c r="W11" s="125" t="str">
        <f>IF(C11="","",IF(VLOOKUP($C11,'Control Sample Data'!$C$3:$M$98,9,FALSE)=0,"",VLOOKUP($C11,'Control Sample Data'!$C$3:$M$98,9,FALSE)))</f>
        <v/>
      </c>
      <c r="X11" s="125" t="str">
        <f>IF(C11="","",IF(VLOOKUP($C11,'Control Sample Data'!$C$3:$M$98,10,FALSE)=0,"",VLOOKUP($C11,'Control Sample Data'!$C$3:$M$98,10,FALSE)))</f>
        <v/>
      </c>
      <c r="Y11" s="125" t="str">
        <f>IF(C11="","",IF(VLOOKUP($C11,'Control Sample Data'!$C$3:$M$98,11,FALSE)=0,"",VLOOKUP($C11,'Control Sample Data'!$C$3:$M$98,11,FALSE)))</f>
        <v/>
      </c>
    </row>
    <row r="12" spans="1:25" ht="15" customHeight="1">
      <c r="A12" s="122"/>
      <c r="B12" s="123" t="str">
        <f>IF(C12="","",VLOOKUP(C12,'Gene Table'!B$3:D$98,2,FALSE))</f>
        <v/>
      </c>
      <c r="C12" s="124"/>
      <c r="D12" s="125" t="str">
        <f>IF(C12="","",IF(VLOOKUP($C12,'Test Sample Data'!$C$3:$M$98,2,FALSE)=0,"",VLOOKUP($C12,'Test Sample Data'!$C$3:$M$98,2,FALSE)))</f>
        <v/>
      </c>
      <c r="E12" s="125" t="str">
        <f>IF(C12="","",IF(VLOOKUP($C12,'Test Sample Data'!$C$3:$M$98,3,FALSE)=0,"",VLOOKUP($C12,'Test Sample Data'!$C$3:$M$98,3,FALSE)))</f>
        <v/>
      </c>
      <c r="F12" s="125" t="str">
        <f>IF(C12="","",IF(VLOOKUP($C12,'Test Sample Data'!$C$3:$M$98,4,FALSE)=0,"",VLOOKUP($C12,'Test Sample Data'!$C$3:$M$98,4,FALSE)))</f>
        <v/>
      </c>
      <c r="G12" s="125" t="str">
        <f>IF(C12="","",IF(VLOOKUP($C12,'Test Sample Data'!$C$3:$M$98,5,FALSE)=0,"",VLOOKUP($C12,'Test Sample Data'!$C$3:$M$98,5,FALSE)))</f>
        <v/>
      </c>
      <c r="H12" s="125" t="str">
        <f>IF(C12="","",IF(VLOOKUP($C12,'Test Sample Data'!$C$3:$M$98,6,FALSE)=0,"",VLOOKUP($C12,'Test Sample Data'!$C$3:$M$98,6,FALSE)))</f>
        <v/>
      </c>
      <c r="I12" s="125" t="str">
        <f>IF(C12="","",IF(VLOOKUP($C12,'Test Sample Data'!$C$3:$M$98,7,FALSE)=0,"",VLOOKUP($C12,'Test Sample Data'!$C$3:$M$98,7,FALSE)))</f>
        <v/>
      </c>
      <c r="J12" s="125" t="str">
        <f>IF(C12="","",IF(VLOOKUP($C12,'Test Sample Data'!$C$3:$M$98,8,FALSE)=0,"",VLOOKUP($C12,'Test Sample Data'!$C$3:$M$98,8,FALSE)))</f>
        <v/>
      </c>
      <c r="K12" s="125" t="str">
        <f>IF(C12="","",IF(VLOOKUP($C12,'Test Sample Data'!$C$3:$M$98,9,FALSE)=0,"",VLOOKUP($C12,'Test Sample Data'!$C$3:$M$98,9,FALSE)))</f>
        <v/>
      </c>
      <c r="L12" s="125" t="str">
        <f>IF(C12="","",IF(VLOOKUP($C12,'Test Sample Data'!$C$3:$M$98,10,FALSE)=0,"",VLOOKUP($C12,'Test Sample Data'!$C$3:$M$98,10,FALSE)))</f>
        <v/>
      </c>
      <c r="M12" s="125" t="str">
        <f>IF(C12="","",IF(VLOOKUP($C12,'Test Sample Data'!$C$3:$M$98,11,FALSE)=0,"",VLOOKUP($C12,'Test Sample Data'!$C$3:$M$98,11,FALSE)))</f>
        <v/>
      </c>
      <c r="N12" s="134" t="str">
        <f t="shared" si="0"/>
        <v/>
      </c>
      <c r="O12" s="30" t="str">
        <f>IF('Choose Housekeeping Genes'!C12=0,"",'Choose Housekeeping Genes'!C12)</f>
        <v/>
      </c>
      <c r="P12" s="125" t="str">
        <f>IF(C12="","",IF(VLOOKUP($C12,'Control Sample Data'!$C$3:$M$98,2,FALSE)=0,"",VLOOKUP($C12,'Control Sample Data'!$C$3:$M$98,2,FALSE)))</f>
        <v/>
      </c>
      <c r="Q12" s="125" t="str">
        <f>IF(C12="","",IF(VLOOKUP($C12,'Control Sample Data'!$C$3:$M$98,3,FALSE)=0,"",VLOOKUP($C12,'Control Sample Data'!$C$3:$M$98,3,FALSE)))</f>
        <v/>
      </c>
      <c r="R12" s="125" t="str">
        <f>IF(C12="","",IF(VLOOKUP($C12,'Control Sample Data'!$C$3:$M$98,4,FALSE)=0,"",VLOOKUP($C12,'Control Sample Data'!$C$3:$M$98,4,FALSE)))</f>
        <v/>
      </c>
      <c r="S12" s="125" t="str">
        <f>IF(C12="","",IF(VLOOKUP($C12,'Control Sample Data'!$C$3:$M$98,5,FALSE)=0,"",VLOOKUP($C12,'Control Sample Data'!$C$3:$M$98,5,FALSE)))</f>
        <v/>
      </c>
      <c r="T12" s="125" t="str">
        <f>IF(C12="","",IF(VLOOKUP($C12,'Control Sample Data'!$C$3:$M$98,6,FALSE)=0,"",VLOOKUP($C12,'Control Sample Data'!$C$3:$M$98,6,FALSE)))</f>
        <v/>
      </c>
      <c r="U12" s="125" t="str">
        <f>IF(C12="","",IF(VLOOKUP($C12,'Control Sample Data'!$C$3:$M$98,7,FALSE)=0,"",VLOOKUP($C12,'Control Sample Data'!$C$3:$M$98,7,FALSE)))</f>
        <v/>
      </c>
      <c r="V12" s="125" t="str">
        <f>IF(C12="","",IF(VLOOKUP($C12,'Control Sample Data'!$C$3:$M$98,8,FALSE)=0,"",VLOOKUP($C12,'Control Sample Data'!$C$3:$M$98,8,FALSE)))</f>
        <v/>
      </c>
      <c r="W12" s="125" t="str">
        <f>IF(C12="","",IF(VLOOKUP($C12,'Control Sample Data'!$C$3:$M$98,9,FALSE)=0,"",VLOOKUP($C12,'Control Sample Data'!$C$3:$M$98,9,FALSE)))</f>
        <v/>
      </c>
      <c r="X12" s="125" t="str">
        <f>IF(C12="","",IF(VLOOKUP($C12,'Control Sample Data'!$C$3:$M$98,10,FALSE)=0,"",VLOOKUP($C12,'Control Sample Data'!$C$3:$M$98,10,FALSE)))</f>
        <v/>
      </c>
      <c r="Y12" s="125" t="str">
        <f>IF(C12="","",IF(VLOOKUP($C12,'Control Sample Data'!$C$3:$M$98,11,FALSE)=0,"",VLOOKUP($C12,'Control Sample Data'!$C$3:$M$98,11,FALSE)))</f>
        <v/>
      </c>
    </row>
    <row r="13" spans="1:25" ht="15" customHeight="1">
      <c r="A13" s="122"/>
      <c r="B13" s="123" t="str">
        <f>IF(C13="","",VLOOKUP(C13,'Gene Table'!B$3:D$98,2,FALSE))</f>
        <v/>
      </c>
      <c r="C13" s="124"/>
      <c r="D13" s="125" t="str">
        <f>IF(C13="","",IF(VLOOKUP($C13,'Test Sample Data'!$C$3:$M$98,2,FALSE)=0,"",VLOOKUP($C13,'Test Sample Data'!$C$3:$M$98,2,FALSE)))</f>
        <v/>
      </c>
      <c r="E13" s="125" t="str">
        <f>IF(C13="","",IF(VLOOKUP($C13,'Test Sample Data'!$C$3:$M$98,3,FALSE)=0,"",VLOOKUP($C13,'Test Sample Data'!$C$3:$M$98,3,FALSE)))</f>
        <v/>
      </c>
      <c r="F13" s="125" t="str">
        <f>IF(C13="","",IF(VLOOKUP($C13,'Test Sample Data'!$C$3:$M$98,4,FALSE)=0,"",VLOOKUP($C13,'Test Sample Data'!$C$3:$M$98,4,FALSE)))</f>
        <v/>
      </c>
      <c r="G13" s="125" t="str">
        <f>IF(C13="","",IF(VLOOKUP($C13,'Test Sample Data'!$C$3:$M$98,5,FALSE)=0,"",VLOOKUP($C13,'Test Sample Data'!$C$3:$M$98,5,FALSE)))</f>
        <v/>
      </c>
      <c r="H13" s="125" t="str">
        <f>IF(C13="","",IF(VLOOKUP($C13,'Test Sample Data'!$C$3:$M$98,6,FALSE)=0,"",VLOOKUP($C13,'Test Sample Data'!$C$3:$M$98,6,FALSE)))</f>
        <v/>
      </c>
      <c r="I13" s="125" t="str">
        <f>IF(C13="","",IF(VLOOKUP($C13,'Test Sample Data'!$C$3:$M$98,7,FALSE)=0,"",VLOOKUP($C13,'Test Sample Data'!$C$3:$M$98,7,FALSE)))</f>
        <v/>
      </c>
      <c r="J13" s="125" t="str">
        <f>IF(C13="","",IF(VLOOKUP($C13,'Test Sample Data'!$C$3:$M$98,8,FALSE)=0,"",VLOOKUP($C13,'Test Sample Data'!$C$3:$M$98,8,FALSE)))</f>
        <v/>
      </c>
      <c r="K13" s="125" t="str">
        <f>IF(C13="","",IF(VLOOKUP($C13,'Test Sample Data'!$C$3:$M$98,9,FALSE)=0,"",VLOOKUP($C13,'Test Sample Data'!$C$3:$M$98,9,FALSE)))</f>
        <v/>
      </c>
      <c r="L13" s="125" t="str">
        <f>IF(C13="","",IF(VLOOKUP($C13,'Test Sample Data'!$C$3:$M$98,10,FALSE)=0,"",VLOOKUP($C13,'Test Sample Data'!$C$3:$M$98,10,FALSE)))</f>
        <v/>
      </c>
      <c r="M13" s="125" t="str">
        <f>IF(C13="","",IF(VLOOKUP($C13,'Test Sample Data'!$C$3:$M$98,11,FALSE)=0,"",VLOOKUP($C13,'Test Sample Data'!$C$3:$M$98,11,FALSE)))</f>
        <v/>
      </c>
      <c r="N13" s="134" t="str">
        <f t="shared" si="0"/>
        <v/>
      </c>
      <c r="O13" s="30" t="str">
        <f>IF('Choose Housekeeping Genes'!C13=0,"",'Choose Housekeeping Genes'!C13)</f>
        <v/>
      </c>
      <c r="P13" s="125" t="str">
        <f>IF(C13="","",IF(VLOOKUP($C13,'Control Sample Data'!$C$3:$M$98,2,FALSE)=0,"",VLOOKUP($C13,'Control Sample Data'!$C$3:$M$98,2,FALSE)))</f>
        <v/>
      </c>
      <c r="Q13" s="125" t="str">
        <f>IF(C13="","",IF(VLOOKUP($C13,'Control Sample Data'!$C$3:$M$98,3,FALSE)=0,"",VLOOKUP($C13,'Control Sample Data'!$C$3:$M$98,3,FALSE)))</f>
        <v/>
      </c>
      <c r="R13" s="125" t="str">
        <f>IF(C13="","",IF(VLOOKUP($C13,'Control Sample Data'!$C$3:$M$98,4,FALSE)=0,"",VLOOKUP($C13,'Control Sample Data'!$C$3:$M$98,4,FALSE)))</f>
        <v/>
      </c>
      <c r="S13" s="125" t="str">
        <f>IF(C13="","",IF(VLOOKUP($C13,'Control Sample Data'!$C$3:$M$98,5,FALSE)=0,"",VLOOKUP($C13,'Control Sample Data'!$C$3:$M$98,5,FALSE)))</f>
        <v/>
      </c>
      <c r="T13" s="125" t="str">
        <f>IF(C13="","",IF(VLOOKUP($C13,'Control Sample Data'!$C$3:$M$98,6,FALSE)=0,"",VLOOKUP($C13,'Control Sample Data'!$C$3:$M$98,6,FALSE)))</f>
        <v/>
      </c>
      <c r="U13" s="125" t="str">
        <f>IF(C13="","",IF(VLOOKUP($C13,'Control Sample Data'!$C$3:$M$98,7,FALSE)=0,"",VLOOKUP($C13,'Control Sample Data'!$C$3:$M$98,7,FALSE)))</f>
        <v/>
      </c>
      <c r="V13" s="125" t="str">
        <f>IF(C13="","",IF(VLOOKUP($C13,'Control Sample Data'!$C$3:$M$98,8,FALSE)=0,"",VLOOKUP($C13,'Control Sample Data'!$C$3:$M$98,8,FALSE)))</f>
        <v/>
      </c>
      <c r="W13" s="125" t="str">
        <f>IF(C13="","",IF(VLOOKUP($C13,'Control Sample Data'!$C$3:$M$98,9,FALSE)=0,"",VLOOKUP($C13,'Control Sample Data'!$C$3:$M$98,9,FALSE)))</f>
        <v/>
      </c>
      <c r="X13" s="125" t="str">
        <f>IF(C13="","",IF(VLOOKUP($C13,'Control Sample Data'!$C$3:$M$98,10,FALSE)=0,"",VLOOKUP($C13,'Control Sample Data'!$C$3:$M$98,10,FALSE)))</f>
        <v/>
      </c>
      <c r="Y13" s="125" t="str">
        <f>IF(C13="","",IF(VLOOKUP($C13,'Control Sample Data'!$C$3:$M$98,11,FALSE)=0,"",VLOOKUP($C13,'Control Sample Data'!$C$3:$M$98,11,FALSE)))</f>
        <v/>
      </c>
    </row>
    <row r="14" spans="1:25" ht="15" customHeight="1">
      <c r="A14" s="122"/>
      <c r="B14" s="123" t="str">
        <f>IF(C14="","",VLOOKUP(C14,'Gene Table'!B$3:D$98,2,FALSE))</f>
        <v/>
      </c>
      <c r="C14" s="124"/>
      <c r="D14" s="125" t="str">
        <f>IF(C14="","",IF(VLOOKUP($C14,'Test Sample Data'!$C$3:$M$98,2,FALSE)=0,"",VLOOKUP($C14,'Test Sample Data'!$C$3:$M$98,2,FALSE)))</f>
        <v/>
      </c>
      <c r="E14" s="125" t="str">
        <f>IF(C14="","",IF(VLOOKUP($C14,'Test Sample Data'!$C$3:$M$98,3,FALSE)=0,"",VLOOKUP($C14,'Test Sample Data'!$C$3:$M$98,3,FALSE)))</f>
        <v/>
      </c>
      <c r="F14" s="125" t="str">
        <f>IF(C14="","",IF(VLOOKUP($C14,'Test Sample Data'!$C$3:$M$98,4,FALSE)=0,"",VLOOKUP($C14,'Test Sample Data'!$C$3:$M$98,4,FALSE)))</f>
        <v/>
      </c>
      <c r="G14" s="125" t="str">
        <f>IF(C14="","",IF(VLOOKUP($C14,'Test Sample Data'!$C$3:$M$98,5,FALSE)=0,"",VLOOKUP($C14,'Test Sample Data'!$C$3:$M$98,5,FALSE)))</f>
        <v/>
      </c>
      <c r="H14" s="125" t="str">
        <f>IF(C14="","",IF(VLOOKUP($C14,'Test Sample Data'!$C$3:$M$98,6,FALSE)=0,"",VLOOKUP($C14,'Test Sample Data'!$C$3:$M$98,6,FALSE)))</f>
        <v/>
      </c>
      <c r="I14" s="125" t="str">
        <f>IF(C14="","",IF(VLOOKUP($C14,'Test Sample Data'!$C$3:$M$98,7,FALSE)=0,"",VLOOKUP($C14,'Test Sample Data'!$C$3:$M$98,7,FALSE)))</f>
        <v/>
      </c>
      <c r="J14" s="125" t="str">
        <f>IF(C14="","",IF(VLOOKUP($C14,'Test Sample Data'!$C$3:$M$98,8,FALSE)=0,"",VLOOKUP($C14,'Test Sample Data'!$C$3:$M$98,8,FALSE)))</f>
        <v/>
      </c>
      <c r="K14" s="125" t="str">
        <f>IF(C14="","",IF(VLOOKUP($C14,'Test Sample Data'!$C$3:$M$98,9,FALSE)=0,"",VLOOKUP($C14,'Test Sample Data'!$C$3:$M$98,9,FALSE)))</f>
        <v/>
      </c>
      <c r="L14" s="125" t="str">
        <f>IF(C14="","",IF(VLOOKUP($C14,'Test Sample Data'!$C$3:$M$98,10,FALSE)=0,"",VLOOKUP($C14,'Test Sample Data'!$C$3:$M$98,10,FALSE)))</f>
        <v/>
      </c>
      <c r="M14" s="125" t="str">
        <f>IF(C14="","",IF(VLOOKUP($C14,'Test Sample Data'!$C$3:$M$98,11,FALSE)=0,"",VLOOKUP($C14,'Test Sample Data'!$C$3:$M$98,11,FALSE)))</f>
        <v/>
      </c>
      <c r="N14" s="134" t="str">
        <f t="shared" si="0"/>
        <v/>
      </c>
      <c r="O14" s="30" t="str">
        <f>IF('Choose Housekeeping Genes'!C14=0,"",'Choose Housekeeping Genes'!C14)</f>
        <v/>
      </c>
      <c r="P14" s="125" t="str">
        <f>IF(C14="","",IF(VLOOKUP($C14,'Control Sample Data'!$C$3:$M$98,2,FALSE)=0,"",VLOOKUP($C14,'Control Sample Data'!$C$3:$M$98,2,FALSE)))</f>
        <v/>
      </c>
      <c r="Q14" s="125" t="str">
        <f>IF(C14="","",IF(VLOOKUP($C14,'Control Sample Data'!$C$3:$M$98,3,FALSE)=0,"",VLOOKUP($C14,'Control Sample Data'!$C$3:$M$98,3,FALSE)))</f>
        <v/>
      </c>
      <c r="R14" s="125" t="str">
        <f>IF(C14="","",IF(VLOOKUP($C14,'Control Sample Data'!$C$3:$M$98,4,FALSE)=0,"",VLOOKUP($C14,'Control Sample Data'!$C$3:$M$98,4,FALSE)))</f>
        <v/>
      </c>
      <c r="S14" s="125" t="str">
        <f>IF(C14="","",IF(VLOOKUP($C14,'Control Sample Data'!$C$3:$M$98,5,FALSE)=0,"",VLOOKUP($C14,'Control Sample Data'!$C$3:$M$98,5,FALSE)))</f>
        <v/>
      </c>
      <c r="T14" s="125" t="str">
        <f>IF(C14="","",IF(VLOOKUP($C14,'Control Sample Data'!$C$3:$M$98,6,FALSE)=0,"",VLOOKUP($C14,'Control Sample Data'!$C$3:$M$98,6,FALSE)))</f>
        <v/>
      </c>
      <c r="U14" s="125" t="str">
        <f>IF(C14="","",IF(VLOOKUP($C14,'Control Sample Data'!$C$3:$M$98,7,FALSE)=0,"",VLOOKUP($C14,'Control Sample Data'!$C$3:$M$98,7,FALSE)))</f>
        <v/>
      </c>
      <c r="V14" s="125" t="str">
        <f>IF(C14="","",IF(VLOOKUP($C14,'Control Sample Data'!$C$3:$M$98,8,FALSE)=0,"",VLOOKUP($C14,'Control Sample Data'!$C$3:$M$98,8,FALSE)))</f>
        <v/>
      </c>
      <c r="W14" s="125" t="str">
        <f>IF(C14="","",IF(VLOOKUP($C14,'Control Sample Data'!$C$3:$M$98,9,FALSE)=0,"",VLOOKUP($C14,'Control Sample Data'!$C$3:$M$98,9,FALSE)))</f>
        <v/>
      </c>
      <c r="X14" s="125" t="str">
        <f>IF(C14="","",IF(VLOOKUP($C14,'Control Sample Data'!$C$3:$M$98,10,FALSE)=0,"",VLOOKUP($C14,'Control Sample Data'!$C$3:$M$98,10,FALSE)))</f>
        <v/>
      </c>
      <c r="Y14" s="125" t="str">
        <f>IF(C14="","",IF(VLOOKUP($C14,'Control Sample Data'!$C$3:$M$98,11,FALSE)=0,"",VLOOKUP($C14,'Control Sample Data'!$C$3:$M$98,11,FALSE)))</f>
        <v/>
      </c>
    </row>
    <row r="15" spans="1:25" ht="15" customHeight="1">
      <c r="A15" s="122"/>
      <c r="B15" s="123" t="str">
        <f>IF(C15="","",VLOOKUP(C15,'Gene Table'!B$3:D$98,2,FALSE))</f>
        <v/>
      </c>
      <c r="C15" s="124"/>
      <c r="D15" s="125" t="str">
        <f>IF(C15="","",IF(VLOOKUP($C15,'Test Sample Data'!$C$3:$M$98,2,FALSE)=0,"",VLOOKUP($C15,'Test Sample Data'!$C$3:$M$98,2,FALSE)))</f>
        <v/>
      </c>
      <c r="E15" s="125" t="str">
        <f>IF(C15="","",IF(VLOOKUP($C15,'Test Sample Data'!$C$3:$M$98,3,FALSE)=0,"",VLOOKUP($C15,'Test Sample Data'!$C$3:$M$98,3,FALSE)))</f>
        <v/>
      </c>
      <c r="F15" s="125" t="str">
        <f>IF(C15="","",IF(VLOOKUP($C15,'Test Sample Data'!$C$3:$M$98,4,FALSE)=0,"",VLOOKUP($C15,'Test Sample Data'!$C$3:$M$98,4,FALSE)))</f>
        <v/>
      </c>
      <c r="G15" s="125" t="str">
        <f>IF(C15="","",IF(VLOOKUP($C15,'Test Sample Data'!$C$3:$M$98,5,FALSE)=0,"",VLOOKUP($C15,'Test Sample Data'!$C$3:$M$98,5,FALSE)))</f>
        <v/>
      </c>
      <c r="H15" s="125" t="str">
        <f>IF(C15="","",IF(VLOOKUP($C15,'Test Sample Data'!$C$3:$M$98,6,FALSE)=0,"",VLOOKUP($C15,'Test Sample Data'!$C$3:$M$98,6,FALSE)))</f>
        <v/>
      </c>
      <c r="I15" s="125" t="str">
        <f>IF(C15="","",IF(VLOOKUP($C15,'Test Sample Data'!$C$3:$M$98,7,FALSE)=0,"",VLOOKUP($C15,'Test Sample Data'!$C$3:$M$98,7,FALSE)))</f>
        <v/>
      </c>
      <c r="J15" s="125" t="str">
        <f>IF(C15="","",IF(VLOOKUP($C15,'Test Sample Data'!$C$3:$M$98,8,FALSE)=0,"",VLOOKUP($C15,'Test Sample Data'!$C$3:$M$98,8,FALSE)))</f>
        <v/>
      </c>
      <c r="K15" s="125" t="str">
        <f>IF(C15="","",IF(VLOOKUP($C15,'Test Sample Data'!$C$3:$M$98,9,FALSE)=0,"",VLOOKUP($C15,'Test Sample Data'!$C$3:$M$98,9,FALSE)))</f>
        <v/>
      </c>
      <c r="L15" s="125" t="str">
        <f>IF(C15="","",IF(VLOOKUP($C15,'Test Sample Data'!$C$3:$M$98,10,FALSE)=0,"",VLOOKUP($C15,'Test Sample Data'!$C$3:$M$98,10,FALSE)))</f>
        <v/>
      </c>
      <c r="M15" s="125" t="str">
        <f>IF(C15="","",IF(VLOOKUP($C15,'Test Sample Data'!$C$3:$M$98,11,FALSE)=0,"",VLOOKUP($C15,'Test Sample Data'!$C$3:$M$98,11,FALSE)))</f>
        <v/>
      </c>
      <c r="N15" s="134" t="str">
        <f t="shared" si="0"/>
        <v/>
      </c>
      <c r="O15" s="30" t="str">
        <f>IF('Choose Housekeeping Genes'!C15=0,"",'Choose Housekeeping Genes'!C15)</f>
        <v/>
      </c>
      <c r="P15" s="125" t="str">
        <f>IF(C15="","",IF(VLOOKUP($C15,'Control Sample Data'!$C$3:$M$98,2,FALSE)=0,"",VLOOKUP($C15,'Control Sample Data'!$C$3:$M$98,2,FALSE)))</f>
        <v/>
      </c>
      <c r="Q15" s="125" t="str">
        <f>IF(C15="","",IF(VLOOKUP($C15,'Control Sample Data'!$C$3:$M$98,3,FALSE)=0,"",VLOOKUP($C15,'Control Sample Data'!$C$3:$M$98,3,FALSE)))</f>
        <v/>
      </c>
      <c r="R15" s="125" t="str">
        <f>IF(C15="","",IF(VLOOKUP($C15,'Control Sample Data'!$C$3:$M$98,4,FALSE)=0,"",VLOOKUP($C15,'Control Sample Data'!$C$3:$M$98,4,FALSE)))</f>
        <v/>
      </c>
      <c r="S15" s="125" t="str">
        <f>IF(C15="","",IF(VLOOKUP($C15,'Control Sample Data'!$C$3:$M$98,5,FALSE)=0,"",VLOOKUP($C15,'Control Sample Data'!$C$3:$M$98,5,FALSE)))</f>
        <v/>
      </c>
      <c r="T15" s="125" t="str">
        <f>IF(C15="","",IF(VLOOKUP($C15,'Control Sample Data'!$C$3:$M$98,6,FALSE)=0,"",VLOOKUP($C15,'Control Sample Data'!$C$3:$M$98,6,FALSE)))</f>
        <v/>
      </c>
      <c r="U15" s="125" t="str">
        <f>IF(C15="","",IF(VLOOKUP($C15,'Control Sample Data'!$C$3:$M$98,7,FALSE)=0,"",VLOOKUP($C15,'Control Sample Data'!$C$3:$M$98,7,FALSE)))</f>
        <v/>
      </c>
      <c r="V15" s="125" t="str">
        <f>IF(C15="","",IF(VLOOKUP($C15,'Control Sample Data'!$C$3:$M$98,8,FALSE)=0,"",VLOOKUP($C15,'Control Sample Data'!$C$3:$M$98,8,FALSE)))</f>
        <v/>
      </c>
      <c r="W15" s="125" t="str">
        <f>IF(C15="","",IF(VLOOKUP($C15,'Control Sample Data'!$C$3:$M$98,9,FALSE)=0,"",VLOOKUP($C15,'Control Sample Data'!$C$3:$M$98,9,FALSE)))</f>
        <v/>
      </c>
      <c r="X15" s="125" t="str">
        <f>IF(C15="","",IF(VLOOKUP($C15,'Control Sample Data'!$C$3:$M$98,10,FALSE)=0,"",VLOOKUP($C15,'Control Sample Data'!$C$3:$M$98,10,FALSE)))</f>
        <v/>
      </c>
      <c r="Y15" s="125" t="str">
        <f>IF(C15="","",IF(VLOOKUP($C15,'Control Sample Data'!$C$3:$M$98,11,FALSE)=0,"",VLOOKUP($C15,'Control Sample Data'!$C$3:$M$98,11,FALSE)))</f>
        <v/>
      </c>
    </row>
    <row r="16" spans="1:25" ht="15" customHeight="1">
      <c r="A16" s="122"/>
      <c r="B16" s="123" t="str">
        <f>IF(C16="","",VLOOKUP(C16,'Gene Table'!B$3:D$98,2,FALSE))</f>
        <v/>
      </c>
      <c r="C16" s="124"/>
      <c r="D16" s="125" t="str">
        <f>IF(C16="","",IF(VLOOKUP($C16,'Test Sample Data'!$C$3:$M$98,2,FALSE)=0,"",VLOOKUP($C16,'Test Sample Data'!$C$3:$M$98,2,FALSE)))</f>
        <v/>
      </c>
      <c r="E16" s="125" t="str">
        <f>IF(C16="","",IF(VLOOKUP($C16,'Test Sample Data'!$C$3:$M$98,3,FALSE)=0,"",VLOOKUP($C16,'Test Sample Data'!$C$3:$M$98,3,FALSE)))</f>
        <v/>
      </c>
      <c r="F16" s="125" t="str">
        <f>IF(C16="","",IF(VLOOKUP($C16,'Test Sample Data'!$C$3:$M$98,4,FALSE)=0,"",VLOOKUP($C16,'Test Sample Data'!$C$3:$M$98,4,FALSE)))</f>
        <v/>
      </c>
      <c r="G16" s="125" t="str">
        <f>IF(C16="","",IF(VLOOKUP($C16,'Test Sample Data'!$C$3:$M$98,5,FALSE)=0,"",VLOOKUP($C16,'Test Sample Data'!$C$3:$M$98,5,FALSE)))</f>
        <v/>
      </c>
      <c r="H16" s="125" t="str">
        <f>IF(C16="","",IF(VLOOKUP($C16,'Test Sample Data'!$C$3:$M$98,6,FALSE)=0,"",VLOOKUP($C16,'Test Sample Data'!$C$3:$M$98,6,FALSE)))</f>
        <v/>
      </c>
      <c r="I16" s="125" t="str">
        <f>IF(C16="","",IF(VLOOKUP($C16,'Test Sample Data'!$C$3:$M$98,7,FALSE)=0,"",VLOOKUP($C16,'Test Sample Data'!$C$3:$M$98,7,FALSE)))</f>
        <v/>
      </c>
      <c r="J16" s="125" t="str">
        <f>IF(C16="","",IF(VLOOKUP($C16,'Test Sample Data'!$C$3:$M$98,8,FALSE)=0,"",VLOOKUP($C16,'Test Sample Data'!$C$3:$M$98,8,FALSE)))</f>
        <v/>
      </c>
      <c r="K16" s="125" t="str">
        <f>IF(C16="","",IF(VLOOKUP($C16,'Test Sample Data'!$C$3:$M$98,9,FALSE)=0,"",VLOOKUP($C16,'Test Sample Data'!$C$3:$M$98,9,FALSE)))</f>
        <v/>
      </c>
      <c r="L16" s="125" t="str">
        <f>IF(C16="","",IF(VLOOKUP($C16,'Test Sample Data'!$C$3:$M$98,10,FALSE)=0,"",VLOOKUP($C16,'Test Sample Data'!$C$3:$M$98,10,FALSE)))</f>
        <v/>
      </c>
      <c r="M16" s="125" t="str">
        <f>IF(C16="","",IF(VLOOKUP($C16,'Test Sample Data'!$C$3:$M$98,11,FALSE)=0,"",VLOOKUP($C16,'Test Sample Data'!$C$3:$M$98,11,FALSE)))</f>
        <v/>
      </c>
      <c r="N16" s="134" t="str">
        <f t="shared" si="0"/>
        <v/>
      </c>
      <c r="O16" s="30" t="str">
        <f>IF('Choose Housekeeping Genes'!C16=0,"",'Choose Housekeeping Genes'!C16)</f>
        <v/>
      </c>
      <c r="P16" s="125" t="str">
        <f>IF(C16="","",IF(VLOOKUP($C16,'Control Sample Data'!$C$3:$M$98,2,FALSE)=0,"",VLOOKUP($C16,'Control Sample Data'!$C$3:$M$98,2,FALSE)))</f>
        <v/>
      </c>
      <c r="Q16" s="125" t="str">
        <f>IF(C16="","",IF(VLOOKUP($C16,'Control Sample Data'!$C$3:$M$98,3,FALSE)=0,"",VLOOKUP($C16,'Control Sample Data'!$C$3:$M$98,3,FALSE)))</f>
        <v/>
      </c>
      <c r="R16" s="125" t="str">
        <f>IF(C16="","",IF(VLOOKUP($C16,'Control Sample Data'!$C$3:$M$98,4,FALSE)=0,"",VLOOKUP($C16,'Control Sample Data'!$C$3:$M$98,4,FALSE)))</f>
        <v/>
      </c>
      <c r="S16" s="125" t="str">
        <f>IF(C16="","",IF(VLOOKUP($C16,'Control Sample Data'!$C$3:$M$98,5,FALSE)=0,"",VLOOKUP($C16,'Control Sample Data'!$C$3:$M$98,5,FALSE)))</f>
        <v/>
      </c>
      <c r="T16" s="125" t="str">
        <f>IF(C16="","",IF(VLOOKUP($C16,'Control Sample Data'!$C$3:$M$98,6,FALSE)=0,"",VLOOKUP($C16,'Control Sample Data'!$C$3:$M$98,6,FALSE)))</f>
        <v/>
      </c>
      <c r="U16" s="125" t="str">
        <f>IF(C16="","",IF(VLOOKUP($C16,'Control Sample Data'!$C$3:$M$98,7,FALSE)=0,"",VLOOKUP($C16,'Control Sample Data'!$C$3:$M$98,7,FALSE)))</f>
        <v/>
      </c>
      <c r="V16" s="125" t="str">
        <f>IF(C16="","",IF(VLOOKUP($C16,'Control Sample Data'!$C$3:$M$98,8,FALSE)=0,"",VLOOKUP($C16,'Control Sample Data'!$C$3:$M$98,8,FALSE)))</f>
        <v/>
      </c>
      <c r="W16" s="125" t="str">
        <f>IF(C16="","",IF(VLOOKUP($C16,'Control Sample Data'!$C$3:$M$98,9,FALSE)=0,"",VLOOKUP($C16,'Control Sample Data'!$C$3:$M$98,9,FALSE)))</f>
        <v/>
      </c>
      <c r="X16" s="125" t="str">
        <f>IF(C16="","",IF(VLOOKUP($C16,'Control Sample Data'!$C$3:$M$98,10,FALSE)=0,"",VLOOKUP($C16,'Control Sample Data'!$C$3:$M$98,10,FALSE)))</f>
        <v/>
      </c>
      <c r="Y16" s="125" t="str">
        <f>IF(C16="","",IF(VLOOKUP($C16,'Control Sample Data'!$C$3:$M$98,11,FALSE)=0,"",VLOOKUP($C16,'Control Sample Data'!$C$3:$M$98,11,FALSE)))</f>
        <v/>
      </c>
    </row>
    <row r="17" spans="1:25" ht="15" customHeight="1">
      <c r="A17" s="122"/>
      <c r="B17" s="123" t="str">
        <f>IF(C17="","",VLOOKUP(C17,'Gene Table'!B$3:D$98,2,FALSE))</f>
        <v/>
      </c>
      <c r="C17" s="124"/>
      <c r="D17" s="125" t="str">
        <f>IF(C17="","",IF(VLOOKUP($C17,'Test Sample Data'!$C$3:$M$98,2,FALSE)=0,"",VLOOKUP($C17,'Test Sample Data'!$C$3:$M$98,2,FALSE)))</f>
        <v/>
      </c>
      <c r="E17" s="125" t="str">
        <f>IF(C17="","",IF(VLOOKUP($C17,'Test Sample Data'!$C$3:$M$98,3,FALSE)=0,"",VLOOKUP($C17,'Test Sample Data'!$C$3:$M$98,3,FALSE)))</f>
        <v/>
      </c>
      <c r="F17" s="125" t="str">
        <f>IF(C17="","",IF(VLOOKUP($C17,'Test Sample Data'!$C$3:$M$98,4,FALSE)=0,"",VLOOKUP($C17,'Test Sample Data'!$C$3:$M$98,4,FALSE)))</f>
        <v/>
      </c>
      <c r="G17" s="125" t="str">
        <f>IF(C17="","",IF(VLOOKUP($C17,'Test Sample Data'!$C$3:$M$98,5,FALSE)=0,"",VLOOKUP($C17,'Test Sample Data'!$C$3:$M$98,5,FALSE)))</f>
        <v/>
      </c>
      <c r="H17" s="125" t="str">
        <f>IF(C17="","",IF(VLOOKUP($C17,'Test Sample Data'!$C$3:$M$98,6,FALSE)=0,"",VLOOKUP($C17,'Test Sample Data'!$C$3:$M$98,6,FALSE)))</f>
        <v/>
      </c>
      <c r="I17" s="125" t="str">
        <f>IF(C17="","",IF(VLOOKUP($C17,'Test Sample Data'!$C$3:$M$98,7,FALSE)=0,"",VLOOKUP($C17,'Test Sample Data'!$C$3:$M$98,7,FALSE)))</f>
        <v/>
      </c>
      <c r="J17" s="125" t="str">
        <f>IF(C17="","",IF(VLOOKUP($C17,'Test Sample Data'!$C$3:$M$98,8,FALSE)=0,"",VLOOKUP($C17,'Test Sample Data'!$C$3:$M$98,8,FALSE)))</f>
        <v/>
      </c>
      <c r="K17" s="125" t="str">
        <f>IF(C17="","",IF(VLOOKUP($C17,'Test Sample Data'!$C$3:$M$98,9,FALSE)=0,"",VLOOKUP($C17,'Test Sample Data'!$C$3:$M$98,9,FALSE)))</f>
        <v/>
      </c>
      <c r="L17" s="125" t="str">
        <f>IF(C17="","",IF(VLOOKUP($C17,'Test Sample Data'!$C$3:$M$98,10,FALSE)=0,"",VLOOKUP($C17,'Test Sample Data'!$C$3:$M$98,10,FALSE)))</f>
        <v/>
      </c>
      <c r="M17" s="125" t="str">
        <f>IF(C17="","",IF(VLOOKUP($C17,'Test Sample Data'!$C$3:$M$98,11,FALSE)=0,"",VLOOKUP($C17,'Test Sample Data'!$C$3:$M$98,11,FALSE)))</f>
        <v/>
      </c>
      <c r="N17" s="134" t="str">
        <f t="shared" si="0"/>
        <v/>
      </c>
      <c r="O17" s="30" t="str">
        <f>IF('Choose Housekeeping Genes'!C17=0,"",'Choose Housekeeping Genes'!C17)</f>
        <v/>
      </c>
      <c r="P17" s="125" t="str">
        <f>IF(C17="","",IF(VLOOKUP($C17,'Control Sample Data'!$C$3:$M$98,2,FALSE)=0,"",VLOOKUP($C17,'Control Sample Data'!$C$3:$M$98,2,FALSE)))</f>
        <v/>
      </c>
      <c r="Q17" s="125" t="str">
        <f>IF(C17="","",IF(VLOOKUP($C17,'Control Sample Data'!$C$3:$M$98,3,FALSE)=0,"",VLOOKUP($C17,'Control Sample Data'!$C$3:$M$98,3,FALSE)))</f>
        <v/>
      </c>
      <c r="R17" s="125" t="str">
        <f>IF(C17="","",IF(VLOOKUP($C17,'Control Sample Data'!$C$3:$M$98,4,FALSE)=0,"",VLOOKUP($C17,'Control Sample Data'!$C$3:$M$98,4,FALSE)))</f>
        <v/>
      </c>
      <c r="S17" s="125" t="str">
        <f>IF(C17="","",IF(VLOOKUP($C17,'Control Sample Data'!$C$3:$M$98,5,FALSE)=0,"",VLOOKUP($C17,'Control Sample Data'!$C$3:$M$98,5,FALSE)))</f>
        <v/>
      </c>
      <c r="T17" s="125" t="str">
        <f>IF(C17="","",IF(VLOOKUP($C17,'Control Sample Data'!$C$3:$M$98,6,FALSE)=0,"",VLOOKUP($C17,'Control Sample Data'!$C$3:$M$98,6,FALSE)))</f>
        <v/>
      </c>
      <c r="U17" s="125" t="str">
        <f>IF(C17="","",IF(VLOOKUP($C17,'Control Sample Data'!$C$3:$M$98,7,FALSE)=0,"",VLOOKUP($C17,'Control Sample Data'!$C$3:$M$98,7,FALSE)))</f>
        <v/>
      </c>
      <c r="V17" s="125" t="str">
        <f>IF(C17="","",IF(VLOOKUP($C17,'Control Sample Data'!$C$3:$M$98,8,FALSE)=0,"",VLOOKUP($C17,'Control Sample Data'!$C$3:$M$98,8,FALSE)))</f>
        <v/>
      </c>
      <c r="W17" s="125" t="str">
        <f>IF(C17="","",IF(VLOOKUP($C17,'Control Sample Data'!$C$3:$M$98,9,FALSE)=0,"",VLOOKUP($C17,'Control Sample Data'!$C$3:$M$98,9,FALSE)))</f>
        <v/>
      </c>
      <c r="X17" s="125" t="str">
        <f>IF(C17="","",IF(VLOOKUP($C17,'Control Sample Data'!$C$3:$M$98,10,FALSE)=0,"",VLOOKUP($C17,'Control Sample Data'!$C$3:$M$98,10,FALSE)))</f>
        <v/>
      </c>
      <c r="Y17" s="125" t="str">
        <f>IF(C17="","",IF(VLOOKUP($C17,'Control Sample Data'!$C$3:$M$98,11,FALSE)=0,"",VLOOKUP($C17,'Control Sample Data'!$C$3:$M$98,11,FALSE)))</f>
        <v/>
      </c>
    </row>
    <row r="18" spans="1:25" ht="15" customHeight="1">
      <c r="A18" s="122"/>
      <c r="B18" s="123" t="str">
        <f>IF(C18="","",VLOOKUP(C18,'Gene Table'!B$3:D$98,2,FALSE))</f>
        <v/>
      </c>
      <c r="C18" s="124"/>
      <c r="D18" s="125" t="str">
        <f>IF(C18="","",IF(VLOOKUP($C18,'Test Sample Data'!$C$3:$M$98,2,FALSE)=0,"",VLOOKUP($C18,'Test Sample Data'!$C$3:$M$98,2,FALSE)))</f>
        <v/>
      </c>
      <c r="E18" s="125" t="str">
        <f>IF(C18="","",IF(VLOOKUP($C18,'Test Sample Data'!$C$3:$M$98,3,FALSE)=0,"",VLOOKUP($C18,'Test Sample Data'!$C$3:$M$98,3,FALSE)))</f>
        <v/>
      </c>
      <c r="F18" s="125" t="str">
        <f>IF(C18="","",IF(VLOOKUP($C18,'Test Sample Data'!$C$3:$M$98,4,FALSE)=0,"",VLOOKUP($C18,'Test Sample Data'!$C$3:$M$98,4,FALSE)))</f>
        <v/>
      </c>
      <c r="G18" s="125" t="str">
        <f>IF(C18="","",IF(VLOOKUP($C18,'Test Sample Data'!$C$3:$M$98,5,FALSE)=0,"",VLOOKUP($C18,'Test Sample Data'!$C$3:$M$98,5,FALSE)))</f>
        <v/>
      </c>
      <c r="H18" s="125" t="str">
        <f>IF(C18="","",IF(VLOOKUP($C18,'Test Sample Data'!$C$3:$M$98,6,FALSE)=0,"",VLOOKUP($C18,'Test Sample Data'!$C$3:$M$98,6,FALSE)))</f>
        <v/>
      </c>
      <c r="I18" s="125" t="str">
        <f>IF(C18="","",IF(VLOOKUP($C18,'Test Sample Data'!$C$3:$M$98,7,FALSE)=0,"",VLOOKUP($C18,'Test Sample Data'!$C$3:$M$98,7,FALSE)))</f>
        <v/>
      </c>
      <c r="J18" s="125" t="str">
        <f>IF(C18="","",IF(VLOOKUP($C18,'Test Sample Data'!$C$3:$M$98,8,FALSE)=0,"",VLOOKUP($C18,'Test Sample Data'!$C$3:$M$98,8,FALSE)))</f>
        <v/>
      </c>
      <c r="K18" s="125" t="str">
        <f>IF(C18="","",IF(VLOOKUP($C18,'Test Sample Data'!$C$3:$M$98,9,FALSE)=0,"",VLOOKUP($C18,'Test Sample Data'!$C$3:$M$98,9,FALSE)))</f>
        <v/>
      </c>
      <c r="L18" s="125" t="str">
        <f>IF(C18="","",IF(VLOOKUP($C18,'Test Sample Data'!$C$3:$M$98,10,FALSE)=0,"",VLOOKUP($C18,'Test Sample Data'!$C$3:$M$98,10,FALSE)))</f>
        <v/>
      </c>
      <c r="M18" s="125" t="str">
        <f>IF(C18="","",IF(VLOOKUP($C18,'Test Sample Data'!$C$3:$M$98,11,FALSE)=0,"",VLOOKUP($C18,'Test Sample Data'!$C$3:$M$98,11,FALSE)))</f>
        <v/>
      </c>
      <c r="N18" s="134" t="str">
        <f t="shared" si="0"/>
        <v/>
      </c>
      <c r="O18" s="30" t="str">
        <f>IF('Choose Housekeeping Genes'!C18=0,"",'Choose Housekeeping Genes'!C18)</f>
        <v/>
      </c>
      <c r="P18" s="125" t="str">
        <f>IF(C18="","",IF(VLOOKUP($C18,'Control Sample Data'!$C$3:$M$98,2,FALSE)=0,"",VLOOKUP($C18,'Control Sample Data'!$C$3:$M$98,2,FALSE)))</f>
        <v/>
      </c>
      <c r="Q18" s="125" t="str">
        <f>IF(C18="","",IF(VLOOKUP($C18,'Control Sample Data'!$C$3:$M$98,3,FALSE)=0,"",VLOOKUP($C18,'Control Sample Data'!$C$3:$M$98,3,FALSE)))</f>
        <v/>
      </c>
      <c r="R18" s="125" t="str">
        <f>IF(C18="","",IF(VLOOKUP($C18,'Control Sample Data'!$C$3:$M$98,4,FALSE)=0,"",VLOOKUP($C18,'Control Sample Data'!$C$3:$M$98,4,FALSE)))</f>
        <v/>
      </c>
      <c r="S18" s="125" t="str">
        <f>IF(C18="","",IF(VLOOKUP($C18,'Control Sample Data'!$C$3:$M$98,5,FALSE)=0,"",VLOOKUP($C18,'Control Sample Data'!$C$3:$M$98,5,FALSE)))</f>
        <v/>
      </c>
      <c r="T18" s="125" t="str">
        <f>IF(C18="","",IF(VLOOKUP($C18,'Control Sample Data'!$C$3:$M$98,6,FALSE)=0,"",VLOOKUP($C18,'Control Sample Data'!$C$3:$M$98,6,FALSE)))</f>
        <v/>
      </c>
      <c r="U18" s="125" t="str">
        <f>IF(C18="","",IF(VLOOKUP($C18,'Control Sample Data'!$C$3:$M$98,7,FALSE)=0,"",VLOOKUP($C18,'Control Sample Data'!$C$3:$M$98,7,FALSE)))</f>
        <v/>
      </c>
      <c r="V18" s="125" t="str">
        <f>IF(C18="","",IF(VLOOKUP($C18,'Control Sample Data'!$C$3:$M$98,8,FALSE)=0,"",VLOOKUP($C18,'Control Sample Data'!$C$3:$M$98,8,FALSE)))</f>
        <v/>
      </c>
      <c r="W18" s="125" t="str">
        <f>IF(C18="","",IF(VLOOKUP($C18,'Control Sample Data'!$C$3:$M$98,9,FALSE)=0,"",VLOOKUP($C18,'Control Sample Data'!$C$3:$M$98,9,FALSE)))</f>
        <v/>
      </c>
      <c r="X18" s="125" t="str">
        <f>IF(C18="","",IF(VLOOKUP($C18,'Control Sample Data'!$C$3:$M$98,10,FALSE)=0,"",VLOOKUP($C18,'Control Sample Data'!$C$3:$M$98,10,FALSE)))</f>
        <v/>
      </c>
      <c r="Y18" s="125" t="str">
        <f>IF(C18="","",IF(VLOOKUP($C18,'Control Sample Data'!$C$3:$M$98,11,FALSE)=0,"",VLOOKUP($C18,'Control Sample Data'!$C$3:$M$98,11,FALSE)))</f>
        <v/>
      </c>
    </row>
    <row r="19" spans="1:25" ht="15" customHeight="1">
      <c r="A19" s="122"/>
      <c r="B19" s="123" t="str">
        <f>IF(C19="","",VLOOKUP(C19,'Gene Table'!B$3:D$98,2,FALSE))</f>
        <v/>
      </c>
      <c r="C19" s="124"/>
      <c r="D19" s="125" t="str">
        <f>IF(C19="","",IF(VLOOKUP($C19,'Test Sample Data'!$C$3:$M$98,2,FALSE)=0,"",VLOOKUP($C19,'Test Sample Data'!$C$3:$M$98,2,FALSE)))</f>
        <v/>
      </c>
      <c r="E19" s="125" t="str">
        <f>IF(C19="","",IF(VLOOKUP($C19,'Test Sample Data'!$C$3:$M$98,3,FALSE)=0,"",VLOOKUP($C19,'Test Sample Data'!$C$3:$M$98,3,FALSE)))</f>
        <v/>
      </c>
      <c r="F19" s="125" t="str">
        <f>IF(C19="","",IF(VLOOKUP($C19,'Test Sample Data'!$C$3:$M$98,4,FALSE)=0,"",VLOOKUP($C19,'Test Sample Data'!$C$3:$M$98,4,FALSE)))</f>
        <v/>
      </c>
      <c r="G19" s="125" t="str">
        <f>IF(C19="","",IF(VLOOKUP($C19,'Test Sample Data'!$C$3:$M$98,5,FALSE)=0,"",VLOOKUP($C19,'Test Sample Data'!$C$3:$M$98,5,FALSE)))</f>
        <v/>
      </c>
      <c r="H19" s="125" t="str">
        <f>IF(C19="","",IF(VLOOKUP($C19,'Test Sample Data'!$C$3:$M$98,6,FALSE)=0,"",VLOOKUP($C19,'Test Sample Data'!$C$3:$M$98,6,FALSE)))</f>
        <v/>
      </c>
      <c r="I19" s="125" t="str">
        <f>IF(C19="","",IF(VLOOKUP($C19,'Test Sample Data'!$C$3:$M$98,7,FALSE)=0,"",VLOOKUP($C19,'Test Sample Data'!$C$3:$M$98,7,FALSE)))</f>
        <v/>
      </c>
      <c r="J19" s="125" t="str">
        <f>IF(C19="","",IF(VLOOKUP($C19,'Test Sample Data'!$C$3:$M$98,8,FALSE)=0,"",VLOOKUP($C19,'Test Sample Data'!$C$3:$M$98,8,FALSE)))</f>
        <v/>
      </c>
      <c r="K19" s="125" t="str">
        <f>IF(C19="","",IF(VLOOKUP($C19,'Test Sample Data'!$C$3:$M$98,9,FALSE)=0,"",VLOOKUP($C19,'Test Sample Data'!$C$3:$M$98,9,FALSE)))</f>
        <v/>
      </c>
      <c r="L19" s="125" t="str">
        <f>IF(C19="","",IF(VLOOKUP($C19,'Test Sample Data'!$C$3:$M$98,10,FALSE)=0,"",VLOOKUP($C19,'Test Sample Data'!$C$3:$M$98,10,FALSE)))</f>
        <v/>
      </c>
      <c r="M19" s="125" t="str">
        <f>IF(C19="","",IF(VLOOKUP($C19,'Test Sample Data'!$C$3:$M$98,11,FALSE)=0,"",VLOOKUP($C19,'Test Sample Data'!$C$3:$M$98,11,FALSE)))</f>
        <v/>
      </c>
      <c r="N19" s="134" t="str">
        <f t="shared" si="0"/>
        <v/>
      </c>
      <c r="O19" s="30" t="str">
        <f>IF('Choose Housekeeping Genes'!C19=0,"",'Choose Housekeeping Genes'!C19)</f>
        <v/>
      </c>
      <c r="P19" s="125" t="str">
        <f>IF(C19="","",IF(VLOOKUP($C19,'Control Sample Data'!$C$3:$M$98,2,FALSE)=0,"",VLOOKUP($C19,'Control Sample Data'!$C$3:$M$98,2,FALSE)))</f>
        <v/>
      </c>
      <c r="Q19" s="125" t="str">
        <f>IF(C19="","",IF(VLOOKUP($C19,'Control Sample Data'!$C$3:$M$98,3,FALSE)=0,"",VLOOKUP($C19,'Control Sample Data'!$C$3:$M$98,3,FALSE)))</f>
        <v/>
      </c>
      <c r="R19" s="125" t="str">
        <f>IF(C19="","",IF(VLOOKUP($C19,'Control Sample Data'!$C$3:$M$98,4,FALSE)=0,"",VLOOKUP($C19,'Control Sample Data'!$C$3:$M$98,4,FALSE)))</f>
        <v/>
      </c>
      <c r="S19" s="125" t="str">
        <f>IF(C19="","",IF(VLOOKUP($C19,'Control Sample Data'!$C$3:$M$98,5,FALSE)=0,"",VLOOKUP($C19,'Control Sample Data'!$C$3:$M$98,5,FALSE)))</f>
        <v/>
      </c>
      <c r="T19" s="125" t="str">
        <f>IF(C19="","",IF(VLOOKUP($C19,'Control Sample Data'!$C$3:$M$98,6,FALSE)=0,"",VLOOKUP($C19,'Control Sample Data'!$C$3:$M$98,6,FALSE)))</f>
        <v/>
      </c>
      <c r="U19" s="125" t="str">
        <f>IF(C19="","",IF(VLOOKUP($C19,'Control Sample Data'!$C$3:$M$98,7,FALSE)=0,"",VLOOKUP($C19,'Control Sample Data'!$C$3:$M$98,7,FALSE)))</f>
        <v/>
      </c>
      <c r="V19" s="125" t="str">
        <f>IF(C19="","",IF(VLOOKUP($C19,'Control Sample Data'!$C$3:$M$98,8,FALSE)=0,"",VLOOKUP($C19,'Control Sample Data'!$C$3:$M$98,8,FALSE)))</f>
        <v/>
      </c>
      <c r="W19" s="125" t="str">
        <f>IF(C19="","",IF(VLOOKUP($C19,'Control Sample Data'!$C$3:$M$98,9,FALSE)=0,"",VLOOKUP($C19,'Control Sample Data'!$C$3:$M$98,9,FALSE)))</f>
        <v/>
      </c>
      <c r="X19" s="125" t="str">
        <f>IF(C19="","",IF(VLOOKUP($C19,'Control Sample Data'!$C$3:$M$98,10,FALSE)=0,"",VLOOKUP($C19,'Control Sample Data'!$C$3:$M$98,10,FALSE)))</f>
        <v/>
      </c>
      <c r="Y19" s="125" t="str">
        <f>IF(C19="","",IF(VLOOKUP($C19,'Control Sample Data'!$C$3:$M$98,11,FALSE)=0,"",VLOOKUP($C19,'Control Sample Data'!$C$3:$M$98,11,FALSE)))</f>
        <v/>
      </c>
    </row>
    <row r="20" spans="1:25" ht="15" customHeight="1">
      <c r="A20" s="122"/>
      <c r="B20" s="123" t="str">
        <f>IF(C20="","",VLOOKUP(C20,'Gene Table'!B$3:D$98,2,FALSE))</f>
        <v/>
      </c>
      <c r="C20" s="124"/>
      <c r="D20" s="125" t="str">
        <f>IF(C20="","",IF(VLOOKUP($C20,'Test Sample Data'!$C$3:$M$98,2,FALSE)=0,"",VLOOKUP($C20,'Test Sample Data'!$C$3:$M$98,2,FALSE)))</f>
        <v/>
      </c>
      <c r="E20" s="125" t="str">
        <f>IF(C20="","",IF(VLOOKUP($C20,'Test Sample Data'!$C$3:$M$98,3,FALSE)=0,"",VLOOKUP($C20,'Test Sample Data'!$C$3:$M$98,3,FALSE)))</f>
        <v/>
      </c>
      <c r="F20" s="125" t="str">
        <f>IF(C20="","",IF(VLOOKUP($C20,'Test Sample Data'!$C$3:$M$98,4,FALSE)=0,"",VLOOKUP($C20,'Test Sample Data'!$C$3:$M$98,4,FALSE)))</f>
        <v/>
      </c>
      <c r="G20" s="125" t="str">
        <f>IF(C20="","",IF(VLOOKUP($C20,'Test Sample Data'!$C$3:$M$98,5,FALSE)=0,"",VLOOKUP($C20,'Test Sample Data'!$C$3:$M$98,5,FALSE)))</f>
        <v/>
      </c>
      <c r="H20" s="125" t="str">
        <f>IF(C20="","",IF(VLOOKUP($C20,'Test Sample Data'!$C$3:$M$98,6,FALSE)=0,"",VLOOKUP($C20,'Test Sample Data'!$C$3:$M$98,6,FALSE)))</f>
        <v/>
      </c>
      <c r="I20" s="125" t="str">
        <f>IF(C20="","",IF(VLOOKUP($C20,'Test Sample Data'!$C$3:$M$98,7,FALSE)=0,"",VLOOKUP($C20,'Test Sample Data'!$C$3:$M$98,7,FALSE)))</f>
        <v/>
      </c>
      <c r="J20" s="125" t="str">
        <f>IF(C20="","",IF(VLOOKUP($C20,'Test Sample Data'!$C$3:$M$98,8,FALSE)=0,"",VLOOKUP($C20,'Test Sample Data'!$C$3:$M$98,8,FALSE)))</f>
        <v/>
      </c>
      <c r="K20" s="125" t="str">
        <f>IF(C20="","",IF(VLOOKUP($C20,'Test Sample Data'!$C$3:$M$98,9,FALSE)=0,"",VLOOKUP($C20,'Test Sample Data'!$C$3:$M$98,9,FALSE)))</f>
        <v/>
      </c>
      <c r="L20" s="125" t="str">
        <f>IF(C20="","",IF(VLOOKUP($C20,'Test Sample Data'!$C$3:$M$98,10,FALSE)=0,"",VLOOKUP($C20,'Test Sample Data'!$C$3:$M$98,10,FALSE)))</f>
        <v/>
      </c>
      <c r="M20" s="125" t="str">
        <f>IF(C20="","",IF(VLOOKUP($C20,'Test Sample Data'!$C$3:$M$98,11,FALSE)=0,"",VLOOKUP($C20,'Test Sample Data'!$C$3:$M$98,11,FALSE)))</f>
        <v/>
      </c>
      <c r="N20" s="134" t="str">
        <f t="shared" si="0"/>
        <v/>
      </c>
      <c r="O20" s="30" t="str">
        <f>IF('Choose Housekeeping Genes'!C20=0,"",'Choose Housekeeping Genes'!C20)</f>
        <v/>
      </c>
      <c r="P20" s="125" t="str">
        <f>IF(C20="","",IF(VLOOKUP($C20,'Control Sample Data'!$C$3:$M$98,2,FALSE)=0,"",VLOOKUP($C20,'Control Sample Data'!$C$3:$M$98,2,FALSE)))</f>
        <v/>
      </c>
      <c r="Q20" s="125" t="str">
        <f>IF(C20="","",IF(VLOOKUP($C20,'Control Sample Data'!$C$3:$M$98,3,FALSE)=0,"",VLOOKUP($C20,'Control Sample Data'!$C$3:$M$98,3,FALSE)))</f>
        <v/>
      </c>
      <c r="R20" s="125" t="str">
        <f>IF(C20="","",IF(VLOOKUP($C20,'Control Sample Data'!$C$3:$M$98,4,FALSE)=0,"",VLOOKUP($C20,'Control Sample Data'!$C$3:$M$98,4,FALSE)))</f>
        <v/>
      </c>
      <c r="S20" s="125" t="str">
        <f>IF(C20="","",IF(VLOOKUP($C20,'Control Sample Data'!$C$3:$M$98,5,FALSE)=0,"",VLOOKUP($C20,'Control Sample Data'!$C$3:$M$98,5,FALSE)))</f>
        <v/>
      </c>
      <c r="T20" s="125" t="str">
        <f>IF(C20="","",IF(VLOOKUP($C20,'Control Sample Data'!$C$3:$M$98,6,FALSE)=0,"",VLOOKUP($C20,'Control Sample Data'!$C$3:$M$98,6,FALSE)))</f>
        <v/>
      </c>
      <c r="U20" s="125" t="str">
        <f>IF(C20="","",IF(VLOOKUP($C20,'Control Sample Data'!$C$3:$M$98,7,FALSE)=0,"",VLOOKUP($C20,'Control Sample Data'!$C$3:$M$98,7,FALSE)))</f>
        <v/>
      </c>
      <c r="V20" s="125" t="str">
        <f>IF(C20="","",IF(VLOOKUP($C20,'Control Sample Data'!$C$3:$M$98,8,FALSE)=0,"",VLOOKUP($C20,'Control Sample Data'!$C$3:$M$98,8,FALSE)))</f>
        <v/>
      </c>
      <c r="W20" s="125" t="str">
        <f>IF(C20="","",IF(VLOOKUP($C20,'Control Sample Data'!$C$3:$M$98,9,FALSE)=0,"",VLOOKUP($C20,'Control Sample Data'!$C$3:$M$98,9,FALSE)))</f>
        <v/>
      </c>
      <c r="X20" s="125" t="str">
        <f>IF(C20="","",IF(VLOOKUP($C20,'Control Sample Data'!$C$3:$M$98,10,FALSE)=0,"",VLOOKUP($C20,'Control Sample Data'!$C$3:$M$98,10,FALSE)))</f>
        <v/>
      </c>
      <c r="Y20" s="125" t="str">
        <f>IF(C20="","",IF(VLOOKUP($C20,'Control Sample Data'!$C$3:$M$98,11,FALSE)=0,"",VLOOKUP($C20,'Control Sample Data'!$C$3:$M$98,11,FALSE)))</f>
        <v/>
      </c>
    </row>
    <row r="21" spans="1:25" ht="15" customHeight="1">
      <c r="A21" s="122"/>
      <c r="B21" s="123" t="str">
        <f>IF(C21="","",VLOOKUP(C21,'Gene Table'!B$3:D$98,2,FALSE))</f>
        <v/>
      </c>
      <c r="C21" s="124"/>
      <c r="D21" s="125" t="str">
        <f>IF(C21="","",IF(VLOOKUP($C21,'Test Sample Data'!$C$3:$M$98,2,FALSE)=0,"",VLOOKUP($C21,'Test Sample Data'!$C$3:$M$98,2,FALSE)))</f>
        <v/>
      </c>
      <c r="E21" s="125" t="str">
        <f>IF(C21="","",IF(VLOOKUP($C21,'Test Sample Data'!$C$3:$M$98,3,FALSE)=0,"",VLOOKUP($C21,'Test Sample Data'!$C$3:$M$98,3,FALSE)))</f>
        <v/>
      </c>
      <c r="F21" s="125" t="str">
        <f>IF(C21="","",IF(VLOOKUP($C21,'Test Sample Data'!$C$3:$M$98,4,FALSE)=0,"",VLOOKUP($C21,'Test Sample Data'!$C$3:$M$98,4,FALSE)))</f>
        <v/>
      </c>
      <c r="G21" s="125" t="str">
        <f>IF(C21="","",IF(VLOOKUP($C21,'Test Sample Data'!$C$3:$M$98,5,FALSE)=0,"",VLOOKUP($C21,'Test Sample Data'!$C$3:$M$98,5,FALSE)))</f>
        <v/>
      </c>
      <c r="H21" s="125" t="str">
        <f>IF(C21="","",IF(VLOOKUP($C21,'Test Sample Data'!$C$3:$M$98,6,FALSE)=0,"",VLOOKUP($C21,'Test Sample Data'!$C$3:$M$98,6,FALSE)))</f>
        <v/>
      </c>
      <c r="I21" s="125" t="str">
        <f>IF(C21="","",IF(VLOOKUP($C21,'Test Sample Data'!$C$3:$M$98,7,FALSE)=0,"",VLOOKUP($C21,'Test Sample Data'!$C$3:$M$98,7,FALSE)))</f>
        <v/>
      </c>
      <c r="J21" s="125" t="str">
        <f>IF(C21="","",IF(VLOOKUP($C21,'Test Sample Data'!$C$3:$M$98,8,FALSE)=0,"",VLOOKUP($C21,'Test Sample Data'!$C$3:$M$98,8,FALSE)))</f>
        <v/>
      </c>
      <c r="K21" s="125" t="str">
        <f>IF(C21="","",IF(VLOOKUP($C21,'Test Sample Data'!$C$3:$M$98,9,FALSE)=0,"",VLOOKUP($C21,'Test Sample Data'!$C$3:$M$98,9,FALSE)))</f>
        <v/>
      </c>
      <c r="L21" s="125" t="str">
        <f>IF(C21="","",IF(VLOOKUP($C21,'Test Sample Data'!$C$3:$M$98,10,FALSE)=0,"",VLOOKUP($C21,'Test Sample Data'!$C$3:$M$98,10,FALSE)))</f>
        <v/>
      </c>
      <c r="M21" s="125" t="str">
        <f>IF(C21="","",IF(VLOOKUP($C21,'Test Sample Data'!$C$3:$M$98,11,FALSE)=0,"",VLOOKUP($C21,'Test Sample Data'!$C$3:$M$98,11,FALSE)))</f>
        <v/>
      </c>
      <c r="N21" s="134" t="str">
        <f t="shared" si="0"/>
        <v/>
      </c>
      <c r="O21" s="30" t="str">
        <f>IF('Choose Housekeeping Genes'!C21=0,"",'Choose Housekeeping Genes'!C21)</f>
        <v/>
      </c>
      <c r="P21" s="125" t="str">
        <f>IF(C21="","",IF(VLOOKUP($C21,'Control Sample Data'!$C$3:$M$98,2,FALSE)=0,"",VLOOKUP($C21,'Control Sample Data'!$C$3:$M$98,2,FALSE)))</f>
        <v/>
      </c>
      <c r="Q21" s="125" t="str">
        <f>IF(C21="","",IF(VLOOKUP($C21,'Control Sample Data'!$C$3:$M$98,3,FALSE)=0,"",VLOOKUP($C21,'Control Sample Data'!$C$3:$M$98,3,FALSE)))</f>
        <v/>
      </c>
      <c r="R21" s="125" t="str">
        <f>IF(C21="","",IF(VLOOKUP($C21,'Control Sample Data'!$C$3:$M$98,4,FALSE)=0,"",VLOOKUP($C21,'Control Sample Data'!$C$3:$M$98,4,FALSE)))</f>
        <v/>
      </c>
      <c r="S21" s="125" t="str">
        <f>IF(C21="","",IF(VLOOKUP($C21,'Control Sample Data'!$C$3:$M$98,5,FALSE)=0,"",VLOOKUP($C21,'Control Sample Data'!$C$3:$M$98,5,FALSE)))</f>
        <v/>
      </c>
      <c r="T21" s="125" t="str">
        <f>IF(C21="","",IF(VLOOKUP($C21,'Control Sample Data'!$C$3:$M$98,6,FALSE)=0,"",VLOOKUP($C21,'Control Sample Data'!$C$3:$M$98,6,FALSE)))</f>
        <v/>
      </c>
      <c r="U21" s="125" t="str">
        <f>IF(C21="","",IF(VLOOKUP($C21,'Control Sample Data'!$C$3:$M$98,7,FALSE)=0,"",VLOOKUP($C21,'Control Sample Data'!$C$3:$M$98,7,FALSE)))</f>
        <v/>
      </c>
      <c r="V21" s="125" t="str">
        <f>IF(C21="","",IF(VLOOKUP($C21,'Control Sample Data'!$C$3:$M$98,8,FALSE)=0,"",VLOOKUP($C21,'Control Sample Data'!$C$3:$M$98,8,FALSE)))</f>
        <v/>
      </c>
      <c r="W21" s="125" t="str">
        <f>IF(C21="","",IF(VLOOKUP($C21,'Control Sample Data'!$C$3:$M$98,9,FALSE)=0,"",VLOOKUP($C21,'Control Sample Data'!$C$3:$M$98,9,FALSE)))</f>
        <v/>
      </c>
      <c r="X21" s="125" t="str">
        <f>IF(C21="","",IF(VLOOKUP($C21,'Control Sample Data'!$C$3:$M$98,10,FALSE)=0,"",VLOOKUP($C21,'Control Sample Data'!$C$3:$M$98,10,FALSE)))</f>
        <v/>
      </c>
      <c r="Y21" s="125" t="str">
        <f>IF(C21="","",IF(VLOOKUP($C21,'Control Sample Data'!$C$3:$M$98,11,FALSE)=0,"",VLOOKUP($C21,'Control Sample Data'!$C$3:$M$98,11,FALSE)))</f>
        <v/>
      </c>
    </row>
    <row r="22" spans="1:25" ht="15" customHeight="1">
      <c r="A22" s="122"/>
      <c r="B22" s="123" t="str">
        <f>IF(C22="","",VLOOKUP(C22,'Gene Table'!B$3:D$98,2,FALSE))</f>
        <v/>
      </c>
      <c r="C22" s="124"/>
      <c r="D22" s="125" t="str">
        <f>IF(C22="","",IF(VLOOKUP($C22,'Test Sample Data'!$C$3:$M$98,2,FALSE)=0,"",VLOOKUP($C22,'Test Sample Data'!$C$3:$M$98,2,FALSE)))</f>
        <v/>
      </c>
      <c r="E22" s="125" t="str">
        <f>IF(C22="","",IF(VLOOKUP($C22,'Test Sample Data'!$C$3:$M$98,3,FALSE)=0,"",VLOOKUP($C22,'Test Sample Data'!$C$3:$M$98,3,FALSE)))</f>
        <v/>
      </c>
      <c r="F22" s="125" t="str">
        <f>IF(C22="","",IF(VLOOKUP($C22,'Test Sample Data'!$C$3:$M$98,4,FALSE)=0,"",VLOOKUP($C22,'Test Sample Data'!$C$3:$M$98,4,FALSE)))</f>
        <v/>
      </c>
      <c r="G22" s="125" t="str">
        <f>IF(C22="","",IF(VLOOKUP($C22,'Test Sample Data'!$C$3:$M$98,5,FALSE)=0,"",VLOOKUP($C22,'Test Sample Data'!$C$3:$M$98,5,FALSE)))</f>
        <v/>
      </c>
      <c r="H22" s="125" t="str">
        <f>IF(C22="","",IF(VLOOKUP($C22,'Test Sample Data'!$C$3:$M$98,6,FALSE)=0,"",VLOOKUP($C22,'Test Sample Data'!$C$3:$M$98,6,FALSE)))</f>
        <v/>
      </c>
      <c r="I22" s="125" t="str">
        <f>IF(C22="","",IF(VLOOKUP($C22,'Test Sample Data'!$C$3:$M$98,7,FALSE)=0,"",VLOOKUP($C22,'Test Sample Data'!$C$3:$M$98,7,FALSE)))</f>
        <v/>
      </c>
      <c r="J22" s="125" t="str">
        <f>IF(C22="","",IF(VLOOKUP($C22,'Test Sample Data'!$C$3:$M$98,8,FALSE)=0,"",VLOOKUP($C22,'Test Sample Data'!$C$3:$M$98,8,FALSE)))</f>
        <v/>
      </c>
      <c r="K22" s="125" t="str">
        <f>IF(C22="","",IF(VLOOKUP($C22,'Test Sample Data'!$C$3:$M$98,9,FALSE)=0,"",VLOOKUP($C22,'Test Sample Data'!$C$3:$M$98,9,FALSE)))</f>
        <v/>
      </c>
      <c r="L22" s="125" t="str">
        <f>IF(C22="","",IF(VLOOKUP($C22,'Test Sample Data'!$C$3:$M$98,10,FALSE)=0,"",VLOOKUP($C22,'Test Sample Data'!$C$3:$M$98,10,FALSE)))</f>
        <v/>
      </c>
      <c r="M22" s="125" t="str">
        <f>IF(C22="","",IF(VLOOKUP($C22,'Test Sample Data'!$C$3:$M$98,11,FALSE)=0,"",VLOOKUP($C22,'Test Sample Data'!$C$3:$M$98,11,FALSE)))</f>
        <v/>
      </c>
      <c r="N22" s="134" t="str">
        <f t="shared" si="0"/>
        <v/>
      </c>
      <c r="O22" s="30" t="str">
        <f>IF('Choose Housekeeping Genes'!C22=0,"",'Choose Housekeeping Genes'!C22)</f>
        <v/>
      </c>
      <c r="P22" s="125" t="str">
        <f>IF(C22="","",IF(VLOOKUP($C22,'Control Sample Data'!$C$3:$M$98,2,FALSE)=0,"",VLOOKUP($C22,'Control Sample Data'!$C$3:$M$98,2,FALSE)))</f>
        <v/>
      </c>
      <c r="Q22" s="125" t="str">
        <f>IF(C22="","",IF(VLOOKUP($C22,'Control Sample Data'!$C$3:$M$98,3,FALSE)=0,"",VLOOKUP($C22,'Control Sample Data'!$C$3:$M$98,3,FALSE)))</f>
        <v/>
      </c>
      <c r="R22" s="125" t="str">
        <f>IF(C22="","",IF(VLOOKUP($C22,'Control Sample Data'!$C$3:$M$98,4,FALSE)=0,"",VLOOKUP($C22,'Control Sample Data'!$C$3:$M$98,4,FALSE)))</f>
        <v/>
      </c>
      <c r="S22" s="125" t="str">
        <f>IF(C22="","",IF(VLOOKUP($C22,'Control Sample Data'!$C$3:$M$98,5,FALSE)=0,"",VLOOKUP($C22,'Control Sample Data'!$C$3:$M$98,5,FALSE)))</f>
        <v/>
      </c>
      <c r="T22" s="125" t="str">
        <f>IF(C22="","",IF(VLOOKUP($C22,'Control Sample Data'!$C$3:$M$98,6,FALSE)=0,"",VLOOKUP($C22,'Control Sample Data'!$C$3:$M$98,6,FALSE)))</f>
        <v/>
      </c>
      <c r="U22" s="125" t="str">
        <f>IF(C22="","",IF(VLOOKUP($C22,'Control Sample Data'!$C$3:$M$98,7,FALSE)=0,"",VLOOKUP($C22,'Control Sample Data'!$C$3:$M$98,7,FALSE)))</f>
        <v/>
      </c>
      <c r="V22" s="125" t="str">
        <f>IF(C22="","",IF(VLOOKUP($C22,'Control Sample Data'!$C$3:$M$98,8,FALSE)=0,"",VLOOKUP($C22,'Control Sample Data'!$C$3:$M$98,8,FALSE)))</f>
        <v/>
      </c>
      <c r="W22" s="125" t="str">
        <f>IF(C22="","",IF(VLOOKUP($C22,'Control Sample Data'!$C$3:$M$98,9,FALSE)=0,"",VLOOKUP($C22,'Control Sample Data'!$C$3:$M$98,9,FALSE)))</f>
        <v/>
      </c>
      <c r="X22" s="125" t="str">
        <f>IF(C22="","",IF(VLOOKUP($C22,'Control Sample Data'!$C$3:$M$98,10,FALSE)=0,"",VLOOKUP($C22,'Control Sample Data'!$C$3:$M$98,10,FALSE)))</f>
        <v/>
      </c>
      <c r="Y22" s="125" t="str">
        <f>IF(C22="","",IF(VLOOKUP($C22,'Control Sample Data'!$C$3:$M$98,11,FALSE)=0,"",VLOOKUP($C22,'Control Sample Data'!$C$3:$M$98,11,FALSE)))</f>
        <v/>
      </c>
    </row>
    <row r="23" spans="1:25" ht="15" customHeight="1">
      <c r="A23" s="122"/>
      <c r="B23" s="126" t="s">
        <v>654</v>
      </c>
      <c r="C23" s="127"/>
      <c r="D23" s="128" t="str">
        <f>IF(ISERROR(AVERAGE(D3:D22)),"",AVERAGE(D3:D22))</f>
        <v/>
      </c>
      <c r="E23" s="128" t="str">
        <f aca="true" t="shared" si="1" ref="E23:M23">IF(ISERROR(AVERAGE(E3:E22)),"",AVERAGE(E3:E22))</f>
        <v/>
      </c>
      <c r="F23" s="128" t="str">
        <f t="shared" si="1"/>
        <v/>
      </c>
      <c r="G23" s="128" t="str">
        <f t="shared" si="1"/>
        <v/>
      </c>
      <c r="H23" s="128" t="str">
        <f t="shared" si="1"/>
        <v/>
      </c>
      <c r="I23" s="128" t="str">
        <f t="shared" si="1"/>
        <v/>
      </c>
      <c r="J23" s="128" t="str">
        <f t="shared" si="1"/>
        <v/>
      </c>
      <c r="K23" s="128" t="str">
        <f t="shared" si="1"/>
        <v/>
      </c>
      <c r="L23" s="128" t="str">
        <f t="shared" si="1"/>
        <v/>
      </c>
      <c r="M23" s="135" t="str">
        <f t="shared" si="1"/>
        <v/>
      </c>
      <c r="N23" s="131" t="s">
        <v>654</v>
      </c>
      <c r="O23" s="127"/>
      <c r="P23" s="128" t="str">
        <f>IF(ISERROR(AVERAGE(P3:P22)),"",AVERAGE(P3:P22))</f>
        <v/>
      </c>
      <c r="Q23" s="128" t="str">
        <f aca="true" t="shared" si="2" ref="Q23:Y23">IF(ISERROR(AVERAGE(Q3:Q22)),"",AVERAGE(Q3:Q22))</f>
        <v/>
      </c>
      <c r="R23" s="128" t="str">
        <f t="shared" si="2"/>
        <v/>
      </c>
      <c r="S23" s="128" t="str">
        <f t="shared" si="2"/>
        <v/>
      </c>
      <c r="T23" s="128" t="str">
        <f t="shared" si="2"/>
        <v/>
      </c>
      <c r="U23" s="128" t="str">
        <f t="shared" si="2"/>
        <v/>
      </c>
      <c r="V23" s="128" t="str">
        <f t="shared" si="2"/>
        <v/>
      </c>
      <c r="W23" s="128" t="str">
        <f t="shared" si="2"/>
        <v/>
      </c>
      <c r="X23" s="128" t="str">
        <f t="shared" si="2"/>
        <v/>
      </c>
      <c r="Y23" s="135" t="str">
        <f t="shared" si="2"/>
        <v/>
      </c>
    </row>
    <row r="24" spans="1:25" ht="15" customHeight="1">
      <c r="A24" s="122" t="s">
        <v>378</v>
      </c>
      <c r="B24" s="108" t="str">
        <f>IF(C3="","",VLOOKUP(C3,'Gene Table'!B$99:D$194,2,FALSE))</f>
        <v>HmiRQP9001</v>
      </c>
      <c r="C24" s="129" t="str">
        <f>IF('Choose Housekeeping Genes'!C3=0,"",'Choose Housekeeping Genes'!C3)</f>
        <v>H03</v>
      </c>
      <c r="D24" s="129" t="str">
        <f>IF($C3="","",IF(VLOOKUP($C3,'Test Sample Data'!$C$99:$M$194,2,FALSE)=0,"",VLOOKUP($C3,'Test Sample Data'!$C$99:$M$194,2,FALSE)))</f>
        <v/>
      </c>
      <c r="E24" s="129" t="str">
        <f>IF($C3="","",IF(VLOOKUP($C3,'Test Sample Data'!$C$99:$M$194,3,FALSE)=0,"",VLOOKUP($C3,'Test Sample Data'!$C$99:$M$194,3,FALSE)))</f>
        <v/>
      </c>
      <c r="F24" s="129" t="str">
        <f>IF($C3="","",IF(VLOOKUP($C3,'Test Sample Data'!$C$99:$M$194,4,FALSE)=0,"",VLOOKUP($C3,'Test Sample Data'!$C$99:$M$194,4,FALSE)))</f>
        <v/>
      </c>
      <c r="G24" s="129" t="str">
        <f>IF($C3="","",IF(VLOOKUP($C3,'Test Sample Data'!$C$99:$M$194,5,FALSE)=0,"",VLOOKUP($C3,'Test Sample Data'!$C$99:$M$194,5,FALSE)))</f>
        <v/>
      </c>
      <c r="H24" s="129" t="str">
        <f>IF($C3="","",IF(VLOOKUP($C3,'Test Sample Data'!$C$99:$M$194,6,FALSE)=0,"",VLOOKUP($C3,'Test Sample Data'!$C$99:$M$194,6,FALSE)))</f>
        <v/>
      </c>
      <c r="I24" s="129" t="str">
        <f>IF($C3="","",IF(VLOOKUP($C3,'Test Sample Data'!$C$99:$M$194,7,FALSE)=0,"",VLOOKUP($C3,'Test Sample Data'!$C$99:$M$194,7,FALSE)))</f>
        <v/>
      </c>
      <c r="J24" s="129" t="str">
        <f>IF($C3="","",IF(VLOOKUP($C3,'Test Sample Data'!$C$99:$M$194,8,FALSE)=0,"",VLOOKUP($C3,'Test Sample Data'!$C$99:$M$194,8,FALSE)))</f>
        <v/>
      </c>
      <c r="K24" s="129" t="str">
        <f>IF($C3="","",IF(VLOOKUP($C3,'Test Sample Data'!$C$99:$M$194,9,FALSE)=0,"",VLOOKUP($C3,'Test Sample Data'!$C$99:$M$194,9,FALSE)))</f>
        <v/>
      </c>
      <c r="L24" s="129" t="str">
        <f>IF($C3="","",IF(VLOOKUP($C3,'Test Sample Data'!$C$99:$M$194,10,FALSE)=0,"",VLOOKUP($C3,'Test Sample Data'!$C$99:$M$194,10,FALSE)))</f>
        <v/>
      </c>
      <c r="M24" s="129" t="str">
        <f>IF($C3="","",IF(VLOOKUP($C3,'Test Sample Data'!$C$99:$M$194,11,FALSE)=0,"",VLOOKUP($C3,'Test Sample Data'!$C$99:$M$194,11,FALSE)))</f>
        <v/>
      </c>
      <c r="N24" s="136" t="str">
        <f>IF(B24=0,"",B24)</f>
        <v>HmiRQP9001</v>
      </c>
      <c r="O24" s="137" t="str">
        <f>IF('Choose Housekeeping Genes'!C24=0,"",'Choose Housekeeping Genes'!C24)</f>
        <v>H03</v>
      </c>
      <c r="P24" s="129" t="str">
        <f>IF(C24="","",IF(VLOOKUP($C24,'Control Sample Data'!$C$99:$M$194,2,FALSE)=0,"",VLOOKUP($C24,'Control Sample Data'!$C$99:$M$194,2,FALSE)))</f>
        <v/>
      </c>
      <c r="Q24" s="129" t="str">
        <f>IF(C24="","",IF(VLOOKUP($C24,'Control Sample Data'!$C$99:$M$194,3,FALSE)=0,"",VLOOKUP($C24,'Control Sample Data'!$C$99:$M$194,3,FALSE)))</f>
        <v/>
      </c>
      <c r="R24" s="129" t="str">
        <f>IF(C24="","",IF(VLOOKUP($C24,'Control Sample Data'!$C$99:$M$194,4,FALSE)=0,"",VLOOKUP($C24,'Control Sample Data'!$C$99:$M$194,4,FALSE)))</f>
        <v/>
      </c>
      <c r="S24" s="129" t="str">
        <f>IF(C24="","",IF(VLOOKUP($C24,'Control Sample Data'!$C$99:$M$194,5,FALSE)=0,"",VLOOKUP($C24,'Control Sample Data'!$C$99:$M$194,5,FALSE)))</f>
        <v/>
      </c>
      <c r="T24" s="129" t="str">
        <f>IF(C24="","",IF(VLOOKUP($C24,'Control Sample Data'!$C$99:$M$194,6,FALSE)=0,"",VLOOKUP($C24,'Control Sample Data'!$C$99:$M$194,6,FALSE)))</f>
        <v/>
      </c>
      <c r="U24" s="129" t="str">
        <f>IF(C24="","",IF(VLOOKUP($C24,'Control Sample Data'!$C$99:$M$194,7,FALSE)=0,"",VLOOKUP($C24,'Control Sample Data'!$C$99:$M$194,7,FALSE)))</f>
        <v/>
      </c>
      <c r="V24" s="129" t="str">
        <f>IF(C24="","",IF(VLOOKUP($C24,'Control Sample Data'!$C$99:$M$194,8,FALSE)=0,"",VLOOKUP($C24,'Control Sample Data'!$C$99:$M$194,8,FALSE)))</f>
        <v/>
      </c>
      <c r="W24" s="129" t="str">
        <f>IF(C24="","",IF(VLOOKUP($C24,'Control Sample Data'!$C$99:$M$194,9,FALSE)=0,"",VLOOKUP($C24,'Control Sample Data'!$C$99:$M$194,9,FALSE)))</f>
        <v/>
      </c>
      <c r="X24" s="129" t="str">
        <f>IF(C24="","",IF(VLOOKUP($C24,'Control Sample Data'!$C$99:$M$194,10,FALSE)=0,"",VLOOKUP($C24,'Control Sample Data'!$C$99:$M$194,10,FALSE)))</f>
        <v/>
      </c>
      <c r="Y24" s="129" t="str">
        <f>IF(C24="","",IF(VLOOKUP($C24,'Control Sample Data'!$C$99:$M$194,11,FALSE)=0,"",VLOOKUP($C24,'Control Sample Data'!$C$99:$M$194,11,FALSE)))</f>
        <v/>
      </c>
    </row>
    <row r="25" spans="1:25" ht="15" customHeight="1">
      <c r="A25" s="122"/>
      <c r="B25" s="108" t="str">
        <f>IF(C4="","",VLOOKUP(C4,'Gene Table'!B$99:D$194,2,FALSE))</f>
        <v>HmiRQP9011</v>
      </c>
      <c r="C25" s="129" t="str">
        <f>IF('Choose Housekeeping Genes'!C4=0,"",'Choose Housekeeping Genes'!C4)</f>
        <v>H04</v>
      </c>
      <c r="D25" s="129" t="str">
        <f>IF($C4="","",IF(VLOOKUP($C4,'Test Sample Data'!$C$99:$M$194,2,FALSE)=0,"",VLOOKUP($C4,'Test Sample Data'!$C$99:$M$194,2,FALSE)))</f>
        <v/>
      </c>
      <c r="E25" s="129" t="str">
        <f>IF($C4="","",IF(VLOOKUP($C4,'Test Sample Data'!$C$99:$M$194,3,FALSE)=0,"",VLOOKUP($C4,'Test Sample Data'!$C$99:$M$194,3,FALSE)))</f>
        <v/>
      </c>
      <c r="F25" s="125" t="str">
        <f>IF($C4="","",IF(VLOOKUP($C4,'Test Sample Data'!$C$99:$M$194,4,FALSE)=0,"",VLOOKUP($C4,'Test Sample Data'!$C$99:$M$194,4,FALSE)))</f>
        <v/>
      </c>
      <c r="G25" s="125" t="str">
        <f>IF($C4="","",IF(VLOOKUP($C4,'Test Sample Data'!$C$99:$M$194,5,FALSE)=0,"",VLOOKUP($C4,'Test Sample Data'!$C$99:$M$194,5,FALSE)))</f>
        <v/>
      </c>
      <c r="H25" s="125" t="str">
        <f>IF($C4="","",IF(VLOOKUP($C4,'Test Sample Data'!$C$99:$M$194,6,FALSE)=0,"",VLOOKUP($C4,'Test Sample Data'!$C$99:$M$194,6,FALSE)))</f>
        <v/>
      </c>
      <c r="I25" s="125" t="str">
        <f>IF($C4="","",IF(VLOOKUP($C4,'Test Sample Data'!$C$99:$M$194,7,FALSE)=0,"",VLOOKUP($C4,'Test Sample Data'!$C$99:$M$194,7,FALSE)))</f>
        <v/>
      </c>
      <c r="J25" s="125" t="str">
        <f>IF($C4="","",IF(VLOOKUP($C4,'Test Sample Data'!$C$99:$M$194,8,FALSE)=0,"",VLOOKUP($C4,'Test Sample Data'!$C$99:$M$194,8,FALSE)))</f>
        <v/>
      </c>
      <c r="K25" s="125" t="str">
        <f>IF($C4="","",IF(VLOOKUP($C4,'Test Sample Data'!$C$99:$M$194,9,FALSE)=0,"",VLOOKUP($C4,'Test Sample Data'!$C$99:$M$194,9,FALSE)))</f>
        <v/>
      </c>
      <c r="L25" s="125" t="str">
        <f>IF($C4="","",IF(VLOOKUP($C4,'Test Sample Data'!$C$99:$M$194,10,FALSE)=0,"",VLOOKUP($C4,'Test Sample Data'!$C$99:$M$194,10,FALSE)))</f>
        <v/>
      </c>
      <c r="M25" s="125" t="str">
        <f>IF($C4="","",IF(VLOOKUP($C4,'Test Sample Data'!$C$99:$M$194,11,FALSE)=0,"",VLOOKUP($C4,'Test Sample Data'!$C$99:$M$194,11,FALSE)))</f>
        <v/>
      </c>
      <c r="N25" s="134" t="str">
        <f aca="true" t="shared" si="3" ref="N25:N37">IF(B25=0,"",B25)</f>
        <v>HmiRQP9011</v>
      </c>
      <c r="O25" s="30" t="str">
        <f>IF('Choose Housekeeping Genes'!C25=0,"",'Choose Housekeeping Genes'!C25)</f>
        <v>H04</v>
      </c>
      <c r="P25" s="125" t="str">
        <f>IF(C25="","",IF(VLOOKUP($C25,'Control Sample Data'!$C$99:$M$194,2,FALSE)=0,"",VLOOKUP($C25,'Control Sample Data'!$C$99:$M$194,2,FALSE)))</f>
        <v/>
      </c>
      <c r="Q25" s="125" t="str">
        <f>IF(C25="","",IF(VLOOKUP($C25,'Control Sample Data'!$C$99:$M$194,3,FALSE)=0,"",VLOOKUP($C25,'Control Sample Data'!$C$99:$M$194,3,FALSE)))</f>
        <v/>
      </c>
      <c r="R25" s="125" t="str">
        <f>IF(C25="","",IF(VLOOKUP($C25,'Control Sample Data'!$C$99:$M$194,4,FALSE)=0,"",VLOOKUP($C25,'Control Sample Data'!$C$99:$M$194,4,FALSE)))</f>
        <v/>
      </c>
      <c r="S25" s="125" t="str">
        <f>IF(C25="","",IF(VLOOKUP($C25,'Control Sample Data'!$C$99:$M$194,5,FALSE)=0,"",VLOOKUP($C25,'Control Sample Data'!$C$99:$M$194,5,FALSE)))</f>
        <v/>
      </c>
      <c r="T25" s="125" t="str">
        <f>IF(C25="","",IF(VLOOKUP($C25,'Control Sample Data'!$C$99:$M$194,6,FALSE)=0,"",VLOOKUP($C25,'Control Sample Data'!$C$99:$M$194,6,FALSE)))</f>
        <v/>
      </c>
      <c r="U25" s="125" t="str">
        <f>IF(C25="","",IF(VLOOKUP($C25,'Control Sample Data'!$C$99:$M$194,7,FALSE)=0,"",VLOOKUP($C25,'Control Sample Data'!$C$99:$M$194,7,FALSE)))</f>
        <v/>
      </c>
      <c r="V25" s="125" t="str">
        <f>IF(C25="","",IF(VLOOKUP($C25,'Control Sample Data'!$C$99:$M$194,8,FALSE)=0,"",VLOOKUP($C25,'Control Sample Data'!$C$99:$M$194,8,FALSE)))</f>
        <v/>
      </c>
      <c r="W25" s="125" t="str">
        <f>IF(C25="","",IF(VLOOKUP($C25,'Control Sample Data'!$C$99:$M$194,9,FALSE)=0,"",VLOOKUP($C25,'Control Sample Data'!$C$99:$M$194,9,FALSE)))</f>
        <v/>
      </c>
      <c r="X25" s="125" t="str">
        <f>IF(C25="","",IF(VLOOKUP($C25,'Control Sample Data'!$C$99:$M$194,10,FALSE)=0,"",VLOOKUP($C25,'Control Sample Data'!$C$99:$M$194,10,FALSE)))</f>
        <v/>
      </c>
      <c r="Y25" s="125" t="str">
        <f>IF(C25="","",IF(VLOOKUP($C25,'Control Sample Data'!$C$99:$M$194,11,FALSE)=0,"",VLOOKUP($C25,'Control Sample Data'!$C$99:$M$194,11,FALSE)))</f>
        <v/>
      </c>
    </row>
    <row r="26" spans="1:25" ht="15" customHeight="1">
      <c r="A26" s="122"/>
      <c r="B26" s="108" t="str">
        <f>IF(C5="","",VLOOKUP(C5,'Gene Table'!B$99:D$194,2,FALSE))</f>
        <v>HmiRQP9021</v>
      </c>
      <c r="C26" s="129" t="str">
        <f>IF('Choose Housekeeping Genes'!C5=0,"",'Choose Housekeeping Genes'!C5)</f>
        <v>H05</v>
      </c>
      <c r="D26" s="129" t="str">
        <f>IF($C5="","",IF(VLOOKUP($C5,'Test Sample Data'!$C$99:$M$194,2,FALSE)=0,"",VLOOKUP($C5,'Test Sample Data'!$C$99:$M$194,2,FALSE)))</f>
        <v/>
      </c>
      <c r="E26" s="129" t="str">
        <f>IF($C5="","",IF(VLOOKUP($C5,'Test Sample Data'!$C$99:$M$194,3,FALSE)=0,"",VLOOKUP($C5,'Test Sample Data'!$C$99:$M$194,3,FALSE)))</f>
        <v/>
      </c>
      <c r="F26" s="125" t="str">
        <f>IF($C5="","",IF(VLOOKUP($C5,'Test Sample Data'!$C$99:$M$194,4,FALSE)=0,"",VLOOKUP($C5,'Test Sample Data'!$C$99:$M$194,4,FALSE)))</f>
        <v/>
      </c>
      <c r="G26" s="125" t="str">
        <f>IF($C5="","",IF(VLOOKUP($C5,'Test Sample Data'!$C$99:$M$194,5,FALSE)=0,"",VLOOKUP($C5,'Test Sample Data'!$C$99:$M$194,5,FALSE)))</f>
        <v/>
      </c>
      <c r="H26" s="125" t="str">
        <f>IF($C5="","",IF(VLOOKUP($C5,'Test Sample Data'!$C$99:$M$194,6,FALSE)=0,"",VLOOKUP($C5,'Test Sample Data'!$C$99:$M$194,6,FALSE)))</f>
        <v/>
      </c>
      <c r="I26" s="125" t="str">
        <f>IF($C5="","",IF(VLOOKUP($C5,'Test Sample Data'!$C$99:$M$194,7,FALSE)=0,"",VLOOKUP($C5,'Test Sample Data'!$C$99:$M$194,7,FALSE)))</f>
        <v/>
      </c>
      <c r="J26" s="125" t="str">
        <f>IF($C5="","",IF(VLOOKUP($C5,'Test Sample Data'!$C$99:$M$194,8,FALSE)=0,"",VLOOKUP($C5,'Test Sample Data'!$C$99:$M$194,8,FALSE)))</f>
        <v/>
      </c>
      <c r="K26" s="125" t="str">
        <f>IF($C5="","",IF(VLOOKUP($C5,'Test Sample Data'!$C$99:$M$194,9,FALSE)=0,"",VLOOKUP($C5,'Test Sample Data'!$C$99:$M$194,9,FALSE)))</f>
        <v/>
      </c>
      <c r="L26" s="125" t="str">
        <f>IF($C5="","",IF(VLOOKUP($C5,'Test Sample Data'!$C$99:$M$194,10,FALSE)=0,"",VLOOKUP($C5,'Test Sample Data'!$C$99:$M$194,10,FALSE)))</f>
        <v/>
      </c>
      <c r="M26" s="125" t="str">
        <f>IF($C5="","",IF(VLOOKUP($C5,'Test Sample Data'!$C$99:$M$194,11,FALSE)=0,"",VLOOKUP($C5,'Test Sample Data'!$C$99:$M$194,11,FALSE)))</f>
        <v/>
      </c>
      <c r="N26" s="134" t="str">
        <f t="shared" si="3"/>
        <v>HmiRQP9021</v>
      </c>
      <c r="O26" s="30" t="str">
        <f>IF('Choose Housekeeping Genes'!C26=0,"",'Choose Housekeeping Genes'!C26)</f>
        <v>H05</v>
      </c>
      <c r="P26" s="125" t="str">
        <f>IF(C26="","",IF(VLOOKUP($C26,'Control Sample Data'!$C$99:$M$194,2,FALSE)=0,"",VLOOKUP($C26,'Control Sample Data'!$C$99:$M$194,2,FALSE)))</f>
        <v/>
      </c>
      <c r="Q26" s="125" t="str">
        <f>IF(C26="","",IF(VLOOKUP($C26,'Control Sample Data'!$C$99:$M$194,3,FALSE)=0,"",VLOOKUP($C26,'Control Sample Data'!$C$99:$M$194,3,FALSE)))</f>
        <v/>
      </c>
      <c r="R26" s="125" t="str">
        <f>IF(C26="","",IF(VLOOKUP($C26,'Control Sample Data'!$C$99:$M$194,4,FALSE)=0,"",VLOOKUP($C26,'Control Sample Data'!$C$99:$M$194,4,FALSE)))</f>
        <v/>
      </c>
      <c r="S26" s="125" t="str">
        <f>IF(C26="","",IF(VLOOKUP($C26,'Control Sample Data'!$C$99:$M$194,5,FALSE)=0,"",VLOOKUP($C26,'Control Sample Data'!$C$99:$M$194,5,FALSE)))</f>
        <v/>
      </c>
      <c r="T26" s="125" t="str">
        <f>IF(C26="","",IF(VLOOKUP($C26,'Control Sample Data'!$C$99:$M$194,6,FALSE)=0,"",VLOOKUP($C26,'Control Sample Data'!$C$99:$M$194,6,FALSE)))</f>
        <v/>
      </c>
      <c r="U26" s="125" t="str">
        <f>IF(C26="","",IF(VLOOKUP($C26,'Control Sample Data'!$C$99:$M$194,7,FALSE)=0,"",VLOOKUP($C26,'Control Sample Data'!$C$99:$M$194,7,FALSE)))</f>
        <v/>
      </c>
      <c r="V26" s="125" t="str">
        <f>IF(C26="","",IF(VLOOKUP($C26,'Control Sample Data'!$C$99:$M$194,8,FALSE)=0,"",VLOOKUP($C26,'Control Sample Data'!$C$99:$M$194,8,FALSE)))</f>
        <v/>
      </c>
      <c r="W26" s="125" t="str">
        <f>IF(C26="","",IF(VLOOKUP($C26,'Control Sample Data'!$C$99:$M$194,9,FALSE)=0,"",VLOOKUP($C26,'Control Sample Data'!$C$99:$M$194,9,FALSE)))</f>
        <v/>
      </c>
      <c r="X26" s="125" t="str">
        <f>IF(C26="","",IF(VLOOKUP($C26,'Control Sample Data'!$C$99:$M$194,10,FALSE)=0,"",VLOOKUP($C26,'Control Sample Data'!$C$99:$M$194,10,FALSE)))</f>
        <v/>
      </c>
      <c r="Y26" s="125" t="str">
        <f>IF(C26="","",IF(VLOOKUP($C26,'Control Sample Data'!$C$99:$M$194,11,FALSE)=0,"",VLOOKUP($C26,'Control Sample Data'!$C$99:$M$194,11,FALSE)))</f>
        <v/>
      </c>
    </row>
    <row r="27" spans="1:25" ht="15" customHeight="1">
      <c r="A27" s="122"/>
      <c r="B27" s="108" t="str">
        <f>IF(C6="","",VLOOKUP(C6,'Gene Table'!B$99:D$194,2,FALSE))</f>
        <v>HmiRQP9051</v>
      </c>
      <c r="C27" s="129" t="str">
        <f>IF('Choose Housekeeping Genes'!C6=0,"",'Choose Housekeeping Genes'!C6)</f>
        <v>H06</v>
      </c>
      <c r="D27" s="129" t="str">
        <f>IF($C6="","",IF(VLOOKUP($C6,'Test Sample Data'!$C$99:$M$194,2,FALSE)=0,"",VLOOKUP($C6,'Test Sample Data'!$C$99:$M$194,2,FALSE)))</f>
        <v/>
      </c>
      <c r="E27" s="129" t="str">
        <f>IF($C6="","",IF(VLOOKUP($C6,'Test Sample Data'!$C$99:$M$194,3,FALSE)=0,"",VLOOKUP($C6,'Test Sample Data'!$C$99:$M$194,3,FALSE)))</f>
        <v/>
      </c>
      <c r="F27" s="125" t="str">
        <f>IF($C6="","",IF(VLOOKUP($C6,'Test Sample Data'!$C$99:$M$194,4,FALSE)=0,"",VLOOKUP($C6,'Test Sample Data'!$C$99:$M$194,4,FALSE)))</f>
        <v/>
      </c>
      <c r="G27" s="125" t="str">
        <f>IF($C6="","",IF(VLOOKUP($C6,'Test Sample Data'!$C$99:$M$194,5,FALSE)=0,"",VLOOKUP($C6,'Test Sample Data'!$C$99:$M$194,5,FALSE)))</f>
        <v/>
      </c>
      <c r="H27" s="125" t="str">
        <f>IF($C6="","",IF(VLOOKUP($C6,'Test Sample Data'!$C$99:$M$194,6,FALSE)=0,"",VLOOKUP($C6,'Test Sample Data'!$C$99:$M$194,6,FALSE)))</f>
        <v/>
      </c>
      <c r="I27" s="125" t="str">
        <f>IF($C6="","",IF(VLOOKUP($C6,'Test Sample Data'!$C$99:$M$194,7,FALSE)=0,"",VLOOKUP($C6,'Test Sample Data'!$C$99:$M$194,7,FALSE)))</f>
        <v/>
      </c>
      <c r="J27" s="125" t="str">
        <f>IF($C6="","",IF(VLOOKUP($C6,'Test Sample Data'!$C$99:$M$194,8,FALSE)=0,"",VLOOKUP($C6,'Test Sample Data'!$C$99:$M$194,8,FALSE)))</f>
        <v/>
      </c>
      <c r="K27" s="125" t="str">
        <f>IF($C6="","",IF(VLOOKUP($C6,'Test Sample Data'!$C$99:$M$194,9,FALSE)=0,"",VLOOKUP($C6,'Test Sample Data'!$C$99:$M$194,9,FALSE)))</f>
        <v/>
      </c>
      <c r="L27" s="125" t="str">
        <f>IF($C6="","",IF(VLOOKUP($C6,'Test Sample Data'!$C$99:$M$194,10,FALSE)=0,"",VLOOKUP($C6,'Test Sample Data'!$C$99:$M$194,10,FALSE)))</f>
        <v/>
      </c>
      <c r="M27" s="125" t="str">
        <f>IF($C6="","",IF(VLOOKUP($C6,'Test Sample Data'!$C$99:$M$194,11,FALSE)=0,"",VLOOKUP($C6,'Test Sample Data'!$C$99:$M$194,11,FALSE)))</f>
        <v/>
      </c>
      <c r="N27" s="134" t="str">
        <f t="shared" si="3"/>
        <v>HmiRQP9051</v>
      </c>
      <c r="O27" s="30" t="str">
        <f>IF('Choose Housekeeping Genes'!C27=0,"",'Choose Housekeeping Genes'!C27)</f>
        <v>H06</v>
      </c>
      <c r="P27" s="125" t="str">
        <f>IF(C27="","",IF(VLOOKUP($C27,'Control Sample Data'!$C$99:$M$194,2,FALSE)=0,"",VLOOKUP($C27,'Control Sample Data'!$C$99:$M$194,2,FALSE)))</f>
        <v/>
      </c>
      <c r="Q27" s="125" t="str">
        <f>IF(C27="","",IF(VLOOKUP($C27,'Control Sample Data'!$C$99:$M$194,3,FALSE)=0,"",VLOOKUP($C27,'Control Sample Data'!$C$99:$M$194,3,FALSE)))</f>
        <v/>
      </c>
      <c r="R27" s="125" t="str">
        <f>IF(C27="","",IF(VLOOKUP($C27,'Control Sample Data'!$C$99:$M$194,4,FALSE)=0,"",VLOOKUP($C27,'Control Sample Data'!$C$99:$M$194,4,FALSE)))</f>
        <v/>
      </c>
      <c r="S27" s="125" t="str">
        <f>IF(C27="","",IF(VLOOKUP($C27,'Control Sample Data'!$C$99:$M$194,5,FALSE)=0,"",VLOOKUP($C27,'Control Sample Data'!$C$99:$M$194,5,FALSE)))</f>
        <v/>
      </c>
      <c r="T27" s="125" t="str">
        <f>IF(C27="","",IF(VLOOKUP($C27,'Control Sample Data'!$C$99:$M$194,6,FALSE)=0,"",VLOOKUP($C27,'Control Sample Data'!$C$99:$M$194,6,FALSE)))</f>
        <v/>
      </c>
      <c r="U27" s="125" t="str">
        <f>IF(C27="","",IF(VLOOKUP($C27,'Control Sample Data'!$C$99:$M$194,7,FALSE)=0,"",VLOOKUP($C27,'Control Sample Data'!$C$99:$M$194,7,FALSE)))</f>
        <v/>
      </c>
      <c r="V27" s="125" t="str">
        <f>IF(C27="","",IF(VLOOKUP($C27,'Control Sample Data'!$C$99:$M$194,8,FALSE)=0,"",VLOOKUP($C27,'Control Sample Data'!$C$99:$M$194,8,FALSE)))</f>
        <v/>
      </c>
      <c r="W27" s="125" t="str">
        <f>IF(C27="","",IF(VLOOKUP($C27,'Control Sample Data'!$C$99:$M$194,9,FALSE)=0,"",VLOOKUP($C27,'Control Sample Data'!$C$99:$M$194,9,FALSE)))</f>
        <v/>
      </c>
      <c r="X27" s="125" t="str">
        <f>IF(C27="","",IF(VLOOKUP($C27,'Control Sample Data'!$C$99:$M$194,10,FALSE)=0,"",VLOOKUP($C27,'Control Sample Data'!$C$99:$M$194,10,FALSE)))</f>
        <v/>
      </c>
      <c r="Y27" s="125" t="str">
        <f>IF(C27="","",IF(VLOOKUP($C27,'Control Sample Data'!$C$99:$M$194,11,FALSE)=0,"",VLOOKUP($C27,'Control Sample Data'!$C$99:$M$194,11,FALSE)))</f>
        <v/>
      </c>
    </row>
    <row r="28" spans="1:25" ht="15" customHeight="1">
      <c r="A28" s="122"/>
      <c r="B28" s="108" t="str">
        <f>IF(C7="","",VLOOKUP(C7,'Gene Table'!B$99:D$194,2,FALSE))</f>
        <v>HmiRQP9061</v>
      </c>
      <c r="C28" s="129" t="str">
        <f>IF('Choose Housekeeping Genes'!C7=0,"",'Choose Housekeeping Genes'!C7)</f>
        <v>H07</v>
      </c>
      <c r="D28" s="129" t="str">
        <f>IF($C7="","",IF(VLOOKUP($C7,'Test Sample Data'!$C$99:$M$194,2,FALSE)=0,"",VLOOKUP($C7,'Test Sample Data'!$C$99:$M$194,2,FALSE)))</f>
        <v/>
      </c>
      <c r="E28" s="129" t="str">
        <f>IF($C7="","",IF(VLOOKUP($C7,'Test Sample Data'!$C$99:$M$194,3,FALSE)=0,"",VLOOKUP($C7,'Test Sample Data'!$C$99:$M$194,3,FALSE)))</f>
        <v/>
      </c>
      <c r="F28" s="125" t="str">
        <f>IF($C7="","",IF(VLOOKUP($C7,'Test Sample Data'!$C$99:$M$194,4,FALSE)=0,"",VLOOKUP($C7,'Test Sample Data'!$C$99:$M$194,4,FALSE)))</f>
        <v/>
      </c>
      <c r="G28" s="125" t="str">
        <f>IF($C7="","",IF(VLOOKUP($C7,'Test Sample Data'!$C$99:$M$194,5,FALSE)=0,"",VLOOKUP($C7,'Test Sample Data'!$C$99:$M$194,5,FALSE)))</f>
        <v/>
      </c>
      <c r="H28" s="125" t="str">
        <f>IF($C7="","",IF(VLOOKUP($C7,'Test Sample Data'!$C$99:$M$194,6,FALSE)=0,"",VLOOKUP($C7,'Test Sample Data'!$C$99:$M$194,6,FALSE)))</f>
        <v/>
      </c>
      <c r="I28" s="125" t="str">
        <f>IF($C7="","",IF(VLOOKUP($C7,'Test Sample Data'!$C$99:$M$194,7,FALSE)=0,"",VLOOKUP($C7,'Test Sample Data'!$C$99:$M$194,7,FALSE)))</f>
        <v/>
      </c>
      <c r="J28" s="125" t="str">
        <f>IF($C7="","",IF(VLOOKUP($C7,'Test Sample Data'!$C$99:$M$194,8,FALSE)=0,"",VLOOKUP($C7,'Test Sample Data'!$C$99:$M$194,8,FALSE)))</f>
        <v/>
      </c>
      <c r="K28" s="125" t="str">
        <f>IF($C7="","",IF(VLOOKUP($C7,'Test Sample Data'!$C$99:$M$194,9,FALSE)=0,"",VLOOKUP($C7,'Test Sample Data'!$C$99:$M$194,9,FALSE)))</f>
        <v/>
      </c>
      <c r="L28" s="125" t="str">
        <f>IF($C7="","",IF(VLOOKUP($C7,'Test Sample Data'!$C$99:$M$194,10,FALSE)=0,"",VLOOKUP($C7,'Test Sample Data'!$C$99:$M$194,10,FALSE)))</f>
        <v/>
      </c>
      <c r="M28" s="125" t="str">
        <f>IF($C7="","",IF(VLOOKUP($C7,'Test Sample Data'!$C$99:$M$194,11,FALSE)=0,"",VLOOKUP($C7,'Test Sample Data'!$C$99:$M$194,11,FALSE)))</f>
        <v/>
      </c>
      <c r="N28" s="134" t="str">
        <f t="shared" si="3"/>
        <v>HmiRQP9061</v>
      </c>
      <c r="O28" s="30" t="str">
        <f>IF('Choose Housekeeping Genes'!C28=0,"",'Choose Housekeeping Genes'!C28)</f>
        <v>H07</v>
      </c>
      <c r="P28" s="125" t="str">
        <f>IF(C28="","",IF(VLOOKUP($C28,'Control Sample Data'!$C$99:$M$194,2,FALSE)=0,"",VLOOKUP($C28,'Control Sample Data'!$C$99:$M$194,2,FALSE)))</f>
        <v/>
      </c>
      <c r="Q28" s="125" t="str">
        <f>IF(C28="","",IF(VLOOKUP($C28,'Control Sample Data'!$C$99:$M$194,3,FALSE)=0,"",VLOOKUP($C28,'Control Sample Data'!$C$99:$M$194,3,FALSE)))</f>
        <v/>
      </c>
      <c r="R28" s="125" t="str">
        <f>IF(C28="","",IF(VLOOKUP($C28,'Control Sample Data'!$C$99:$M$194,4,FALSE)=0,"",VLOOKUP($C28,'Control Sample Data'!$C$99:$M$194,4,FALSE)))</f>
        <v/>
      </c>
      <c r="S28" s="125" t="str">
        <f>IF(C28="","",IF(VLOOKUP($C28,'Control Sample Data'!$C$99:$M$194,5,FALSE)=0,"",VLOOKUP($C28,'Control Sample Data'!$C$99:$M$194,5,FALSE)))</f>
        <v/>
      </c>
      <c r="T28" s="125" t="str">
        <f>IF(C28="","",IF(VLOOKUP($C28,'Control Sample Data'!$C$99:$M$194,6,FALSE)=0,"",VLOOKUP($C28,'Control Sample Data'!$C$99:$M$194,6,FALSE)))</f>
        <v/>
      </c>
      <c r="U28" s="125" t="str">
        <f>IF(C28="","",IF(VLOOKUP($C28,'Control Sample Data'!$C$99:$M$194,7,FALSE)=0,"",VLOOKUP($C28,'Control Sample Data'!$C$99:$M$194,7,FALSE)))</f>
        <v/>
      </c>
      <c r="V28" s="125" t="str">
        <f>IF(C28="","",IF(VLOOKUP($C28,'Control Sample Data'!$C$99:$M$194,8,FALSE)=0,"",VLOOKUP($C28,'Control Sample Data'!$C$99:$M$194,8,FALSE)))</f>
        <v/>
      </c>
      <c r="W28" s="125" t="str">
        <f>IF(C28="","",IF(VLOOKUP($C28,'Control Sample Data'!$C$99:$M$194,9,FALSE)=0,"",VLOOKUP($C28,'Control Sample Data'!$C$99:$M$194,9,FALSE)))</f>
        <v/>
      </c>
      <c r="X28" s="125" t="str">
        <f>IF(C28="","",IF(VLOOKUP($C28,'Control Sample Data'!$C$99:$M$194,10,FALSE)=0,"",VLOOKUP($C28,'Control Sample Data'!$C$99:$M$194,10,FALSE)))</f>
        <v/>
      </c>
      <c r="Y28" s="125" t="str">
        <f>IF(C28="","",IF(VLOOKUP($C28,'Control Sample Data'!$C$99:$M$194,11,FALSE)=0,"",VLOOKUP($C28,'Control Sample Data'!$C$99:$M$194,11,FALSE)))</f>
        <v/>
      </c>
    </row>
    <row r="29" spans="1:25" ht="15" customHeight="1">
      <c r="A29" s="122"/>
      <c r="B29" s="108" t="str">
        <f>IF(C8="","",VLOOKUP(C8,'Gene Table'!B$99:D$194,2,FALSE))</f>
        <v>HmiRQP9071</v>
      </c>
      <c r="C29" s="129" t="str">
        <f>IF('Choose Housekeeping Genes'!C8=0,"",'Choose Housekeeping Genes'!C8)</f>
        <v>H08</v>
      </c>
      <c r="D29" s="129" t="str">
        <f>IF($C8="","",IF(VLOOKUP($C8,'Test Sample Data'!$C$99:$M$194,2,FALSE)=0,"",VLOOKUP($C8,'Test Sample Data'!$C$99:$M$194,2,FALSE)))</f>
        <v/>
      </c>
      <c r="E29" s="129" t="str">
        <f>IF($C8="","",IF(VLOOKUP($C8,'Test Sample Data'!$C$99:$M$194,3,FALSE)=0,"",VLOOKUP($C8,'Test Sample Data'!$C$99:$M$194,3,FALSE)))</f>
        <v/>
      </c>
      <c r="F29" s="125" t="str">
        <f>IF($C8="","",IF(VLOOKUP($C8,'Test Sample Data'!$C$99:$M$194,4,FALSE)=0,"",VLOOKUP($C8,'Test Sample Data'!$C$99:$M$194,4,FALSE)))</f>
        <v/>
      </c>
      <c r="G29" s="125" t="str">
        <f>IF($C8="","",IF(VLOOKUP($C8,'Test Sample Data'!$C$99:$M$194,5,FALSE)=0,"",VLOOKUP($C8,'Test Sample Data'!$C$99:$M$194,5,FALSE)))</f>
        <v/>
      </c>
      <c r="H29" s="125" t="str">
        <f>IF($C8="","",IF(VLOOKUP($C8,'Test Sample Data'!$C$99:$M$194,6,FALSE)=0,"",VLOOKUP($C8,'Test Sample Data'!$C$99:$M$194,6,FALSE)))</f>
        <v/>
      </c>
      <c r="I29" s="125" t="str">
        <f>IF($C8="","",IF(VLOOKUP($C8,'Test Sample Data'!$C$99:$M$194,7,FALSE)=0,"",VLOOKUP($C8,'Test Sample Data'!$C$99:$M$194,7,FALSE)))</f>
        <v/>
      </c>
      <c r="J29" s="125" t="str">
        <f>IF($C8="","",IF(VLOOKUP($C8,'Test Sample Data'!$C$99:$M$194,8,FALSE)=0,"",VLOOKUP($C8,'Test Sample Data'!$C$99:$M$194,8,FALSE)))</f>
        <v/>
      </c>
      <c r="K29" s="125" t="str">
        <f>IF($C8="","",IF(VLOOKUP($C8,'Test Sample Data'!$C$99:$M$194,9,FALSE)=0,"",VLOOKUP($C8,'Test Sample Data'!$C$99:$M$194,9,FALSE)))</f>
        <v/>
      </c>
      <c r="L29" s="125" t="str">
        <f>IF($C8="","",IF(VLOOKUP($C8,'Test Sample Data'!$C$99:$M$194,10,FALSE)=0,"",VLOOKUP($C8,'Test Sample Data'!$C$99:$M$194,10,FALSE)))</f>
        <v/>
      </c>
      <c r="M29" s="125" t="str">
        <f>IF($C8="","",IF(VLOOKUP($C8,'Test Sample Data'!$C$99:$M$194,11,FALSE)=0,"",VLOOKUP($C8,'Test Sample Data'!$C$99:$M$194,11,FALSE)))</f>
        <v/>
      </c>
      <c r="N29" s="134" t="str">
        <f t="shared" si="3"/>
        <v>HmiRQP9071</v>
      </c>
      <c r="O29" s="30" t="str">
        <f>IF('Choose Housekeeping Genes'!C29=0,"",'Choose Housekeeping Genes'!C29)</f>
        <v>H08</v>
      </c>
      <c r="P29" s="125" t="str">
        <f>IF(C29="","",IF(VLOOKUP($C29,'Control Sample Data'!$C$99:$M$194,2,FALSE)=0,"",VLOOKUP($C29,'Control Sample Data'!$C$99:$M$194,2,FALSE)))</f>
        <v/>
      </c>
      <c r="Q29" s="125" t="str">
        <f>IF(C29="","",IF(VLOOKUP($C29,'Control Sample Data'!$C$99:$M$194,3,FALSE)=0,"",VLOOKUP($C29,'Control Sample Data'!$C$99:$M$194,3,FALSE)))</f>
        <v/>
      </c>
      <c r="R29" s="125" t="str">
        <f>IF(C29="","",IF(VLOOKUP($C29,'Control Sample Data'!$C$99:$M$194,4,FALSE)=0,"",VLOOKUP($C29,'Control Sample Data'!$C$99:$M$194,4,FALSE)))</f>
        <v/>
      </c>
      <c r="S29" s="125" t="str">
        <f>IF(C29="","",IF(VLOOKUP($C29,'Control Sample Data'!$C$99:$M$194,5,FALSE)=0,"",VLOOKUP($C29,'Control Sample Data'!$C$99:$M$194,5,FALSE)))</f>
        <v/>
      </c>
      <c r="T29" s="125" t="str">
        <f>IF(C29="","",IF(VLOOKUP($C29,'Control Sample Data'!$C$99:$M$194,6,FALSE)=0,"",VLOOKUP($C29,'Control Sample Data'!$C$99:$M$194,6,FALSE)))</f>
        <v/>
      </c>
      <c r="U29" s="125" t="str">
        <f>IF(C29="","",IF(VLOOKUP($C29,'Control Sample Data'!$C$99:$M$194,7,FALSE)=0,"",VLOOKUP($C29,'Control Sample Data'!$C$99:$M$194,7,FALSE)))</f>
        <v/>
      </c>
      <c r="V29" s="125" t="str">
        <f>IF(C29="","",IF(VLOOKUP($C29,'Control Sample Data'!$C$99:$M$194,8,FALSE)=0,"",VLOOKUP($C29,'Control Sample Data'!$C$99:$M$194,8,FALSE)))</f>
        <v/>
      </c>
      <c r="W29" s="125" t="str">
        <f>IF(C29="","",IF(VLOOKUP($C29,'Control Sample Data'!$C$99:$M$194,9,FALSE)=0,"",VLOOKUP($C29,'Control Sample Data'!$C$99:$M$194,9,FALSE)))</f>
        <v/>
      </c>
      <c r="X29" s="125" t="str">
        <f>IF(C29="","",IF(VLOOKUP($C29,'Control Sample Data'!$C$99:$M$194,10,FALSE)=0,"",VLOOKUP($C29,'Control Sample Data'!$C$99:$M$194,10,FALSE)))</f>
        <v/>
      </c>
      <c r="Y29" s="125" t="str">
        <f>IF(C29="","",IF(VLOOKUP($C29,'Control Sample Data'!$C$99:$M$194,11,FALSE)=0,"",VLOOKUP($C29,'Control Sample Data'!$C$99:$M$194,11,FALSE)))</f>
        <v/>
      </c>
    </row>
    <row r="30" spans="1:25" ht="15" customHeight="1">
      <c r="A30" s="122"/>
      <c r="B30" s="108" t="str">
        <f>IF(C9="","",VLOOKUP(C9,'Gene Table'!B$99:D$194,2,FALSE))</f>
        <v/>
      </c>
      <c r="C30" s="129" t="str">
        <f>IF('Choose Housekeeping Genes'!C9=0,"",'Choose Housekeeping Genes'!C9)</f>
        <v/>
      </c>
      <c r="D30" s="129" t="str">
        <f>IF($C9="","",IF(VLOOKUP($C9,'Test Sample Data'!$C$99:$M$194,2,FALSE)=0,"",VLOOKUP($C9,'Test Sample Data'!$C$99:$M$194,2,FALSE)))</f>
        <v/>
      </c>
      <c r="E30" s="129" t="str">
        <f>IF($C9="","",IF(VLOOKUP($C9,'Test Sample Data'!$C$99:$M$194,3,FALSE)=0,"",VLOOKUP($C9,'Test Sample Data'!$C$99:$M$194,3,FALSE)))</f>
        <v/>
      </c>
      <c r="F30" s="125" t="str">
        <f>IF($C9="","",IF(VLOOKUP($C9,'Test Sample Data'!$C$99:$M$194,4,FALSE)=0,"",VLOOKUP($C9,'Test Sample Data'!$C$99:$M$194,4,FALSE)))</f>
        <v/>
      </c>
      <c r="G30" s="125" t="str">
        <f>IF($C9="","",IF(VLOOKUP($C9,'Test Sample Data'!$C$99:$M$194,5,FALSE)=0,"",VLOOKUP($C9,'Test Sample Data'!$C$99:$M$194,5,FALSE)))</f>
        <v/>
      </c>
      <c r="H30" s="125" t="str">
        <f>IF($C9="","",IF(VLOOKUP($C9,'Test Sample Data'!$C$99:$M$194,6,FALSE)=0,"",VLOOKUP($C9,'Test Sample Data'!$C$99:$M$194,6,FALSE)))</f>
        <v/>
      </c>
      <c r="I30" s="125" t="str">
        <f>IF($C9="","",IF(VLOOKUP($C9,'Test Sample Data'!$C$99:$M$194,7,FALSE)=0,"",VLOOKUP($C9,'Test Sample Data'!$C$99:$M$194,7,FALSE)))</f>
        <v/>
      </c>
      <c r="J30" s="125" t="str">
        <f>IF($C9="","",IF(VLOOKUP($C9,'Test Sample Data'!$C$99:$M$194,8,FALSE)=0,"",VLOOKUP($C9,'Test Sample Data'!$C$99:$M$194,8,FALSE)))</f>
        <v/>
      </c>
      <c r="K30" s="125" t="str">
        <f>IF($C9="","",IF(VLOOKUP($C9,'Test Sample Data'!$C$99:$M$194,9,FALSE)=0,"",VLOOKUP($C9,'Test Sample Data'!$C$99:$M$194,9,FALSE)))</f>
        <v/>
      </c>
      <c r="L30" s="125" t="str">
        <f>IF($C9="","",IF(VLOOKUP($C9,'Test Sample Data'!$C$99:$M$194,10,FALSE)=0,"",VLOOKUP($C9,'Test Sample Data'!$C$99:$M$194,10,FALSE)))</f>
        <v/>
      </c>
      <c r="M30" s="125" t="str">
        <f>IF($C9="","",IF(VLOOKUP($C9,'Test Sample Data'!$C$99:$M$194,11,FALSE)=0,"",VLOOKUP($C9,'Test Sample Data'!$C$99:$M$194,11,FALSE)))</f>
        <v/>
      </c>
      <c r="N30" s="134" t="str">
        <f t="shared" si="3"/>
        <v/>
      </c>
      <c r="O30" s="30" t="str">
        <f>IF('Choose Housekeeping Genes'!C30=0,"",'Choose Housekeeping Genes'!C30)</f>
        <v/>
      </c>
      <c r="P30" s="125" t="str">
        <f>IF(C30="","",IF(VLOOKUP($C30,'Control Sample Data'!$C$99:$M$194,2,FALSE)=0,"",VLOOKUP($C30,'Control Sample Data'!$C$99:$M$194,2,FALSE)))</f>
        <v/>
      </c>
      <c r="Q30" s="125" t="str">
        <f>IF(C30="","",IF(VLOOKUP($C30,'Control Sample Data'!$C$99:$M$194,3,FALSE)=0,"",VLOOKUP($C30,'Control Sample Data'!$C$99:$M$194,3,FALSE)))</f>
        <v/>
      </c>
      <c r="R30" s="125" t="str">
        <f>IF(C30="","",IF(VLOOKUP($C30,'Control Sample Data'!$C$99:$M$194,4,FALSE)=0,"",VLOOKUP($C30,'Control Sample Data'!$C$99:$M$194,4,FALSE)))</f>
        <v/>
      </c>
      <c r="S30" s="125" t="str">
        <f>IF(C30="","",IF(VLOOKUP($C30,'Control Sample Data'!$C$99:$M$194,5,FALSE)=0,"",VLOOKUP($C30,'Control Sample Data'!$C$99:$M$194,5,FALSE)))</f>
        <v/>
      </c>
      <c r="T30" s="125" t="str">
        <f>IF(C30="","",IF(VLOOKUP($C30,'Control Sample Data'!$C$99:$M$194,6,FALSE)=0,"",VLOOKUP($C30,'Control Sample Data'!$C$99:$M$194,6,FALSE)))</f>
        <v/>
      </c>
      <c r="U30" s="125" t="str">
        <f>IF(C30="","",IF(VLOOKUP($C30,'Control Sample Data'!$C$99:$M$194,7,FALSE)=0,"",VLOOKUP($C30,'Control Sample Data'!$C$99:$M$194,7,FALSE)))</f>
        <v/>
      </c>
      <c r="V30" s="125" t="str">
        <f>IF(C30="","",IF(VLOOKUP($C30,'Control Sample Data'!$C$99:$M$194,8,FALSE)=0,"",VLOOKUP($C30,'Control Sample Data'!$C$99:$M$194,8,FALSE)))</f>
        <v/>
      </c>
      <c r="W30" s="125" t="str">
        <f>IF(C30="","",IF(VLOOKUP($C30,'Control Sample Data'!$C$99:$M$194,9,FALSE)=0,"",VLOOKUP($C30,'Control Sample Data'!$C$99:$M$194,9,FALSE)))</f>
        <v/>
      </c>
      <c r="X30" s="125" t="str">
        <f>IF(C30="","",IF(VLOOKUP($C30,'Control Sample Data'!$C$99:$M$194,10,FALSE)=0,"",VLOOKUP($C30,'Control Sample Data'!$C$99:$M$194,10,FALSE)))</f>
        <v/>
      </c>
      <c r="Y30" s="125" t="str">
        <f>IF(C30="","",IF(VLOOKUP($C30,'Control Sample Data'!$C$99:$M$194,11,FALSE)=0,"",VLOOKUP($C30,'Control Sample Data'!$C$99:$M$194,11,FALSE)))</f>
        <v/>
      </c>
    </row>
    <row r="31" spans="1:25" ht="15" customHeight="1">
      <c r="A31" s="122"/>
      <c r="B31" s="108" t="str">
        <f>IF(C10="","",VLOOKUP(C10,'Gene Table'!B$99:D$194,2,FALSE))</f>
        <v/>
      </c>
      <c r="C31" s="129" t="str">
        <f>IF('Choose Housekeeping Genes'!C10=0,"",'Choose Housekeeping Genes'!C10)</f>
        <v/>
      </c>
      <c r="D31" s="129" t="str">
        <f>IF($C10="","",IF(VLOOKUP($C10,'Test Sample Data'!$C$99:$M$194,2,FALSE)=0,"",VLOOKUP($C10,'Test Sample Data'!$C$99:$M$194,2,FALSE)))</f>
        <v/>
      </c>
      <c r="E31" s="129" t="str">
        <f>IF($C10="","",IF(VLOOKUP($C10,'Test Sample Data'!$C$99:$M$194,3,FALSE)=0,"",VLOOKUP($C10,'Test Sample Data'!$C$99:$M$194,3,FALSE)))</f>
        <v/>
      </c>
      <c r="F31" s="125" t="str">
        <f>IF($C10="","",IF(VLOOKUP($C10,'Test Sample Data'!$C$99:$M$194,4,FALSE)=0,"",VLOOKUP($C10,'Test Sample Data'!$C$99:$M$194,4,FALSE)))</f>
        <v/>
      </c>
      <c r="G31" s="125" t="str">
        <f>IF($C10="","",IF(VLOOKUP($C10,'Test Sample Data'!$C$99:$M$194,5,FALSE)=0,"",VLOOKUP($C10,'Test Sample Data'!$C$99:$M$194,5,FALSE)))</f>
        <v/>
      </c>
      <c r="H31" s="125" t="str">
        <f>IF($C10="","",IF(VLOOKUP($C10,'Test Sample Data'!$C$99:$M$194,6,FALSE)=0,"",VLOOKUP($C10,'Test Sample Data'!$C$99:$M$194,6,FALSE)))</f>
        <v/>
      </c>
      <c r="I31" s="125" t="str">
        <f>IF($C10="","",IF(VLOOKUP($C10,'Test Sample Data'!$C$99:$M$194,7,FALSE)=0,"",VLOOKUP($C10,'Test Sample Data'!$C$99:$M$194,7,FALSE)))</f>
        <v/>
      </c>
      <c r="J31" s="125" t="str">
        <f>IF($C10="","",IF(VLOOKUP($C10,'Test Sample Data'!$C$99:$M$194,8,FALSE)=0,"",VLOOKUP($C10,'Test Sample Data'!$C$99:$M$194,8,FALSE)))</f>
        <v/>
      </c>
      <c r="K31" s="125" t="str">
        <f>IF($C10="","",IF(VLOOKUP($C10,'Test Sample Data'!$C$99:$M$194,9,FALSE)=0,"",VLOOKUP($C10,'Test Sample Data'!$C$99:$M$194,9,FALSE)))</f>
        <v/>
      </c>
      <c r="L31" s="125" t="str">
        <f>IF($C10="","",IF(VLOOKUP($C10,'Test Sample Data'!$C$99:$M$194,10,FALSE)=0,"",VLOOKUP($C10,'Test Sample Data'!$C$99:$M$194,10,FALSE)))</f>
        <v/>
      </c>
      <c r="M31" s="125" t="str">
        <f>IF($C10="","",IF(VLOOKUP($C10,'Test Sample Data'!$C$99:$M$194,11,FALSE)=0,"",VLOOKUP($C10,'Test Sample Data'!$C$99:$M$194,11,FALSE)))</f>
        <v/>
      </c>
      <c r="N31" s="134" t="str">
        <f t="shared" si="3"/>
        <v/>
      </c>
      <c r="O31" s="30" t="str">
        <f>IF('Choose Housekeeping Genes'!C31=0,"",'Choose Housekeeping Genes'!C31)</f>
        <v/>
      </c>
      <c r="P31" s="125" t="str">
        <f>IF(C31="","",IF(VLOOKUP($C31,'Control Sample Data'!$C$99:$M$194,2,FALSE)=0,"",VLOOKUP($C31,'Control Sample Data'!$C$99:$M$194,2,FALSE)))</f>
        <v/>
      </c>
      <c r="Q31" s="125" t="str">
        <f>IF(C31="","",IF(VLOOKUP($C31,'Control Sample Data'!$C$99:$M$194,3,FALSE)=0,"",VLOOKUP($C31,'Control Sample Data'!$C$99:$M$194,3,FALSE)))</f>
        <v/>
      </c>
      <c r="R31" s="125" t="str">
        <f>IF(C31="","",IF(VLOOKUP($C31,'Control Sample Data'!$C$99:$M$194,4,FALSE)=0,"",VLOOKUP($C31,'Control Sample Data'!$C$99:$M$194,4,FALSE)))</f>
        <v/>
      </c>
      <c r="S31" s="125" t="str">
        <f>IF(C31="","",IF(VLOOKUP($C31,'Control Sample Data'!$C$99:$M$194,5,FALSE)=0,"",VLOOKUP($C31,'Control Sample Data'!$C$99:$M$194,5,FALSE)))</f>
        <v/>
      </c>
      <c r="T31" s="125" t="str">
        <f>IF(C31="","",IF(VLOOKUP($C31,'Control Sample Data'!$C$99:$M$194,6,FALSE)=0,"",VLOOKUP($C31,'Control Sample Data'!$C$99:$M$194,6,FALSE)))</f>
        <v/>
      </c>
      <c r="U31" s="125" t="str">
        <f>IF(C31="","",IF(VLOOKUP($C31,'Control Sample Data'!$C$99:$M$194,7,FALSE)=0,"",VLOOKUP($C31,'Control Sample Data'!$C$99:$M$194,7,FALSE)))</f>
        <v/>
      </c>
      <c r="V31" s="125" t="str">
        <f>IF(C31="","",IF(VLOOKUP($C31,'Control Sample Data'!$C$99:$M$194,8,FALSE)=0,"",VLOOKUP($C31,'Control Sample Data'!$C$99:$M$194,8,FALSE)))</f>
        <v/>
      </c>
      <c r="W31" s="125" t="str">
        <f>IF(C31="","",IF(VLOOKUP($C31,'Control Sample Data'!$C$99:$M$194,9,FALSE)=0,"",VLOOKUP($C31,'Control Sample Data'!$C$99:$M$194,9,FALSE)))</f>
        <v/>
      </c>
      <c r="X31" s="125" t="str">
        <f>IF(C31="","",IF(VLOOKUP($C31,'Control Sample Data'!$C$99:$M$194,10,FALSE)=0,"",VLOOKUP($C31,'Control Sample Data'!$C$99:$M$194,10,FALSE)))</f>
        <v/>
      </c>
      <c r="Y31" s="125" t="str">
        <f>IF(C31="","",IF(VLOOKUP($C31,'Control Sample Data'!$C$99:$M$194,11,FALSE)=0,"",VLOOKUP($C31,'Control Sample Data'!$C$99:$M$194,11,FALSE)))</f>
        <v/>
      </c>
    </row>
    <row r="32" spans="1:25" ht="15" customHeight="1">
      <c r="A32" s="122"/>
      <c r="B32" s="108" t="str">
        <f>IF(C11="","",VLOOKUP(C11,'Gene Table'!B$99:D$194,2,FALSE))</f>
        <v/>
      </c>
      <c r="C32" s="129" t="str">
        <f>IF('Choose Housekeeping Genes'!C11=0,"",'Choose Housekeeping Genes'!C11)</f>
        <v/>
      </c>
      <c r="D32" s="129" t="str">
        <f>IF($C11="","",IF(VLOOKUP($C11,'Test Sample Data'!$C$99:$M$194,2,FALSE)=0,"",VLOOKUP($C11,'Test Sample Data'!$C$99:$M$194,2,FALSE)))</f>
        <v/>
      </c>
      <c r="E32" s="129" t="str">
        <f>IF($C11="","",IF(VLOOKUP($C11,'Test Sample Data'!$C$99:$M$194,3,FALSE)=0,"",VLOOKUP($C11,'Test Sample Data'!$C$99:$M$194,3,FALSE)))</f>
        <v/>
      </c>
      <c r="F32" s="125" t="str">
        <f>IF($C11="","",IF(VLOOKUP($C11,'Test Sample Data'!$C$99:$M$194,4,FALSE)=0,"",VLOOKUP($C11,'Test Sample Data'!$C$99:$M$194,4,FALSE)))</f>
        <v/>
      </c>
      <c r="G32" s="125" t="str">
        <f>IF($C11="","",IF(VLOOKUP($C11,'Test Sample Data'!$C$99:$M$194,5,FALSE)=0,"",VLOOKUP($C11,'Test Sample Data'!$C$99:$M$194,5,FALSE)))</f>
        <v/>
      </c>
      <c r="H32" s="125" t="str">
        <f>IF($C11="","",IF(VLOOKUP($C11,'Test Sample Data'!$C$99:$M$194,6,FALSE)=0,"",VLOOKUP($C11,'Test Sample Data'!$C$99:$M$194,6,FALSE)))</f>
        <v/>
      </c>
      <c r="I32" s="125" t="str">
        <f>IF($C11="","",IF(VLOOKUP($C11,'Test Sample Data'!$C$99:$M$194,7,FALSE)=0,"",VLOOKUP($C11,'Test Sample Data'!$C$99:$M$194,7,FALSE)))</f>
        <v/>
      </c>
      <c r="J32" s="125" t="str">
        <f>IF($C11="","",IF(VLOOKUP($C11,'Test Sample Data'!$C$99:$M$194,8,FALSE)=0,"",VLOOKUP($C11,'Test Sample Data'!$C$99:$M$194,8,FALSE)))</f>
        <v/>
      </c>
      <c r="K32" s="125" t="str">
        <f>IF($C11="","",IF(VLOOKUP($C11,'Test Sample Data'!$C$99:$M$194,9,FALSE)=0,"",VLOOKUP($C11,'Test Sample Data'!$C$99:$M$194,9,FALSE)))</f>
        <v/>
      </c>
      <c r="L32" s="125" t="str">
        <f>IF($C11="","",IF(VLOOKUP($C11,'Test Sample Data'!$C$99:$M$194,10,FALSE)=0,"",VLOOKUP($C11,'Test Sample Data'!$C$99:$M$194,10,FALSE)))</f>
        <v/>
      </c>
      <c r="M32" s="125" t="str">
        <f>IF($C11="","",IF(VLOOKUP($C11,'Test Sample Data'!$C$99:$M$194,11,FALSE)=0,"",VLOOKUP($C11,'Test Sample Data'!$C$99:$M$194,11,FALSE)))</f>
        <v/>
      </c>
      <c r="N32" s="134" t="str">
        <f t="shared" si="3"/>
        <v/>
      </c>
      <c r="O32" s="30" t="str">
        <f>IF('Choose Housekeeping Genes'!C32=0,"",'Choose Housekeeping Genes'!C32)</f>
        <v/>
      </c>
      <c r="P32" s="125" t="str">
        <f>IF(C32="","",IF(VLOOKUP($C32,'Control Sample Data'!$C$99:$M$194,2,FALSE)=0,"",VLOOKUP($C32,'Control Sample Data'!$C$99:$M$194,2,FALSE)))</f>
        <v/>
      </c>
      <c r="Q32" s="125" t="str">
        <f>IF(C32="","",IF(VLOOKUP($C32,'Control Sample Data'!$C$99:$M$194,3,FALSE)=0,"",VLOOKUP($C32,'Control Sample Data'!$C$99:$M$194,3,FALSE)))</f>
        <v/>
      </c>
      <c r="R32" s="125" t="str">
        <f>IF(C32="","",IF(VLOOKUP($C32,'Control Sample Data'!$C$99:$M$194,4,FALSE)=0,"",VLOOKUP($C32,'Control Sample Data'!$C$99:$M$194,4,FALSE)))</f>
        <v/>
      </c>
      <c r="S32" s="125" t="str">
        <f>IF(C32="","",IF(VLOOKUP($C32,'Control Sample Data'!$C$99:$M$194,5,FALSE)=0,"",VLOOKUP($C32,'Control Sample Data'!$C$99:$M$194,5,FALSE)))</f>
        <v/>
      </c>
      <c r="T32" s="125" t="str">
        <f>IF(C32="","",IF(VLOOKUP($C32,'Control Sample Data'!$C$99:$M$194,6,FALSE)=0,"",VLOOKUP($C32,'Control Sample Data'!$C$99:$M$194,6,FALSE)))</f>
        <v/>
      </c>
      <c r="U32" s="125" t="str">
        <f>IF(C32="","",IF(VLOOKUP($C32,'Control Sample Data'!$C$99:$M$194,7,FALSE)=0,"",VLOOKUP($C32,'Control Sample Data'!$C$99:$M$194,7,FALSE)))</f>
        <v/>
      </c>
      <c r="V32" s="125" t="str">
        <f>IF(C32="","",IF(VLOOKUP($C32,'Control Sample Data'!$C$99:$M$194,8,FALSE)=0,"",VLOOKUP($C32,'Control Sample Data'!$C$99:$M$194,8,FALSE)))</f>
        <v/>
      </c>
      <c r="W32" s="125" t="str">
        <f>IF(C32="","",IF(VLOOKUP($C32,'Control Sample Data'!$C$99:$M$194,9,FALSE)=0,"",VLOOKUP($C32,'Control Sample Data'!$C$99:$M$194,9,FALSE)))</f>
        <v/>
      </c>
      <c r="X32" s="125" t="str">
        <f>IF(C32="","",IF(VLOOKUP($C32,'Control Sample Data'!$C$99:$M$194,10,FALSE)=0,"",VLOOKUP($C32,'Control Sample Data'!$C$99:$M$194,10,FALSE)))</f>
        <v/>
      </c>
      <c r="Y32" s="125" t="str">
        <f>IF(C32="","",IF(VLOOKUP($C32,'Control Sample Data'!$C$99:$M$194,11,FALSE)=0,"",VLOOKUP($C32,'Control Sample Data'!$C$99:$M$194,11,FALSE)))</f>
        <v/>
      </c>
    </row>
    <row r="33" spans="1:25" ht="15" customHeight="1">
      <c r="A33" s="122"/>
      <c r="B33" s="108" t="str">
        <f>IF(C12="","",VLOOKUP(C12,'Gene Table'!B$99:D$194,2,FALSE))</f>
        <v/>
      </c>
      <c r="C33" s="129" t="str">
        <f>IF('Choose Housekeeping Genes'!C12=0,"",'Choose Housekeeping Genes'!C12)</f>
        <v/>
      </c>
      <c r="D33" s="129" t="str">
        <f>IF($C12="","",IF(VLOOKUP($C12,'Test Sample Data'!$C$99:$M$194,2,FALSE)=0,"",VLOOKUP($C12,'Test Sample Data'!$C$99:$M$194,2,FALSE)))</f>
        <v/>
      </c>
      <c r="E33" s="129" t="str">
        <f>IF($C12="","",IF(VLOOKUP($C12,'Test Sample Data'!$C$99:$M$194,3,FALSE)=0,"",VLOOKUP($C12,'Test Sample Data'!$C$99:$M$194,3,FALSE)))</f>
        <v/>
      </c>
      <c r="F33" s="125" t="str">
        <f>IF($C12="","",IF(VLOOKUP($C12,'Test Sample Data'!$C$99:$M$194,4,FALSE)=0,"",VLOOKUP($C12,'Test Sample Data'!$C$99:$M$194,4,FALSE)))</f>
        <v/>
      </c>
      <c r="G33" s="125" t="str">
        <f>IF($C12="","",IF(VLOOKUP($C12,'Test Sample Data'!$C$99:$M$194,5,FALSE)=0,"",VLOOKUP($C12,'Test Sample Data'!$C$99:$M$194,5,FALSE)))</f>
        <v/>
      </c>
      <c r="H33" s="125" t="str">
        <f>IF($C12="","",IF(VLOOKUP($C12,'Test Sample Data'!$C$99:$M$194,6,FALSE)=0,"",VLOOKUP($C12,'Test Sample Data'!$C$99:$M$194,6,FALSE)))</f>
        <v/>
      </c>
      <c r="I33" s="125" t="str">
        <f>IF($C12="","",IF(VLOOKUP($C12,'Test Sample Data'!$C$99:$M$194,7,FALSE)=0,"",VLOOKUP($C12,'Test Sample Data'!$C$99:$M$194,7,FALSE)))</f>
        <v/>
      </c>
      <c r="J33" s="125" t="str">
        <f>IF($C12="","",IF(VLOOKUP($C12,'Test Sample Data'!$C$99:$M$194,8,FALSE)=0,"",VLOOKUP($C12,'Test Sample Data'!$C$99:$M$194,8,FALSE)))</f>
        <v/>
      </c>
      <c r="K33" s="125" t="str">
        <f>IF($C12="","",IF(VLOOKUP($C12,'Test Sample Data'!$C$99:$M$194,9,FALSE)=0,"",VLOOKUP($C12,'Test Sample Data'!$C$99:$M$194,9,FALSE)))</f>
        <v/>
      </c>
      <c r="L33" s="125" t="str">
        <f>IF($C12="","",IF(VLOOKUP($C12,'Test Sample Data'!$C$99:$M$194,10,FALSE)=0,"",VLOOKUP($C12,'Test Sample Data'!$C$99:$M$194,10,FALSE)))</f>
        <v/>
      </c>
      <c r="M33" s="125" t="str">
        <f>IF($C12="","",IF(VLOOKUP($C12,'Test Sample Data'!$C$99:$M$194,11,FALSE)=0,"",VLOOKUP($C12,'Test Sample Data'!$C$99:$M$194,11,FALSE)))</f>
        <v/>
      </c>
      <c r="N33" s="134" t="str">
        <f t="shared" si="3"/>
        <v/>
      </c>
      <c r="O33" s="30" t="str">
        <f>IF('Choose Housekeeping Genes'!C33=0,"",'Choose Housekeeping Genes'!C33)</f>
        <v/>
      </c>
      <c r="P33" s="125" t="str">
        <f>IF(C33="","",IF(VLOOKUP($C33,'Control Sample Data'!$C$99:$M$194,2,FALSE)=0,"",VLOOKUP($C33,'Control Sample Data'!$C$99:$M$194,2,FALSE)))</f>
        <v/>
      </c>
      <c r="Q33" s="125" t="str">
        <f>IF(C33="","",IF(VLOOKUP($C33,'Control Sample Data'!$C$99:$M$194,3,FALSE)=0,"",VLOOKUP($C33,'Control Sample Data'!$C$99:$M$194,3,FALSE)))</f>
        <v/>
      </c>
      <c r="R33" s="125" t="str">
        <f>IF(C33="","",IF(VLOOKUP($C33,'Control Sample Data'!$C$99:$M$194,4,FALSE)=0,"",VLOOKUP($C33,'Control Sample Data'!$C$99:$M$194,4,FALSE)))</f>
        <v/>
      </c>
      <c r="S33" s="125" t="str">
        <f>IF(C33="","",IF(VLOOKUP($C33,'Control Sample Data'!$C$99:$M$194,5,FALSE)=0,"",VLOOKUP($C33,'Control Sample Data'!$C$99:$M$194,5,FALSE)))</f>
        <v/>
      </c>
      <c r="T33" s="125" t="str">
        <f>IF(C33="","",IF(VLOOKUP($C33,'Control Sample Data'!$C$99:$M$194,6,FALSE)=0,"",VLOOKUP($C33,'Control Sample Data'!$C$99:$M$194,6,FALSE)))</f>
        <v/>
      </c>
      <c r="U33" s="125" t="str">
        <f>IF(C33="","",IF(VLOOKUP($C33,'Control Sample Data'!$C$99:$M$194,7,FALSE)=0,"",VLOOKUP($C33,'Control Sample Data'!$C$99:$M$194,7,FALSE)))</f>
        <v/>
      </c>
      <c r="V33" s="125" t="str">
        <f>IF(C33="","",IF(VLOOKUP($C33,'Control Sample Data'!$C$99:$M$194,8,FALSE)=0,"",VLOOKUP($C33,'Control Sample Data'!$C$99:$M$194,8,FALSE)))</f>
        <v/>
      </c>
      <c r="W33" s="125" t="str">
        <f>IF(C33="","",IF(VLOOKUP($C33,'Control Sample Data'!$C$99:$M$194,9,FALSE)=0,"",VLOOKUP($C33,'Control Sample Data'!$C$99:$M$194,9,FALSE)))</f>
        <v/>
      </c>
      <c r="X33" s="125" t="str">
        <f>IF(C33="","",IF(VLOOKUP($C33,'Control Sample Data'!$C$99:$M$194,10,FALSE)=0,"",VLOOKUP($C33,'Control Sample Data'!$C$99:$M$194,10,FALSE)))</f>
        <v/>
      </c>
      <c r="Y33" s="125" t="str">
        <f>IF(C33="","",IF(VLOOKUP($C33,'Control Sample Data'!$C$99:$M$194,11,FALSE)=0,"",VLOOKUP($C33,'Control Sample Data'!$C$99:$M$194,11,FALSE)))</f>
        <v/>
      </c>
    </row>
    <row r="34" spans="1:25" ht="15" customHeight="1">
      <c r="A34" s="122"/>
      <c r="B34" s="108" t="str">
        <f>IF(C13="","",VLOOKUP(C13,'Gene Table'!B$99:D$194,2,FALSE))</f>
        <v/>
      </c>
      <c r="C34" s="129" t="str">
        <f>IF('Choose Housekeeping Genes'!C13=0,"",'Choose Housekeeping Genes'!C13)</f>
        <v/>
      </c>
      <c r="D34" s="129" t="str">
        <f>IF($C13="","",IF(VLOOKUP($C13,'Test Sample Data'!$C$99:$M$194,2,FALSE)=0,"",VLOOKUP($C13,'Test Sample Data'!$C$99:$M$194,2,FALSE)))</f>
        <v/>
      </c>
      <c r="E34" s="129" t="str">
        <f>IF($C13="","",IF(VLOOKUP($C13,'Test Sample Data'!$C$99:$M$194,3,FALSE)=0,"",VLOOKUP($C13,'Test Sample Data'!$C$99:$M$194,3,FALSE)))</f>
        <v/>
      </c>
      <c r="F34" s="125" t="str">
        <f>IF($C13="","",IF(VLOOKUP($C13,'Test Sample Data'!$C$99:$M$194,4,FALSE)=0,"",VLOOKUP($C13,'Test Sample Data'!$C$99:$M$194,4,FALSE)))</f>
        <v/>
      </c>
      <c r="G34" s="125" t="str">
        <f>IF($C13="","",IF(VLOOKUP($C13,'Test Sample Data'!$C$99:$M$194,5,FALSE)=0,"",VLOOKUP($C13,'Test Sample Data'!$C$99:$M$194,5,FALSE)))</f>
        <v/>
      </c>
      <c r="H34" s="125" t="str">
        <f>IF($C13="","",IF(VLOOKUP($C13,'Test Sample Data'!$C$99:$M$194,6,FALSE)=0,"",VLOOKUP($C13,'Test Sample Data'!$C$99:$M$194,6,FALSE)))</f>
        <v/>
      </c>
      <c r="I34" s="125" t="str">
        <f>IF($C13="","",IF(VLOOKUP($C13,'Test Sample Data'!$C$99:$M$194,7,FALSE)=0,"",VLOOKUP($C13,'Test Sample Data'!$C$99:$M$194,7,FALSE)))</f>
        <v/>
      </c>
      <c r="J34" s="125" t="str">
        <f>IF($C13="","",IF(VLOOKUP($C13,'Test Sample Data'!$C$99:$M$194,8,FALSE)=0,"",VLOOKUP($C13,'Test Sample Data'!$C$99:$M$194,8,FALSE)))</f>
        <v/>
      </c>
      <c r="K34" s="125" t="str">
        <f>IF($C13="","",IF(VLOOKUP($C13,'Test Sample Data'!$C$99:$M$194,9,FALSE)=0,"",VLOOKUP($C13,'Test Sample Data'!$C$99:$M$194,9,FALSE)))</f>
        <v/>
      </c>
      <c r="L34" s="125" t="str">
        <f>IF($C13="","",IF(VLOOKUP($C13,'Test Sample Data'!$C$99:$M$194,10,FALSE)=0,"",VLOOKUP($C13,'Test Sample Data'!$C$99:$M$194,10,FALSE)))</f>
        <v/>
      </c>
      <c r="M34" s="125" t="str">
        <f>IF($C13="","",IF(VLOOKUP($C13,'Test Sample Data'!$C$99:$M$194,11,FALSE)=0,"",VLOOKUP($C13,'Test Sample Data'!$C$99:$M$194,11,FALSE)))</f>
        <v/>
      </c>
      <c r="N34" s="134" t="str">
        <f t="shared" si="3"/>
        <v/>
      </c>
      <c r="O34" s="30" t="str">
        <f>IF('Choose Housekeeping Genes'!C34=0,"",'Choose Housekeeping Genes'!C34)</f>
        <v/>
      </c>
      <c r="P34" s="125" t="str">
        <f>IF(C34="","",IF(VLOOKUP($C34,'Control Sample Data'!$C$99:$M$194,2,FALSE)=0,"",VLOOKUP($C34,'Control Sample Data'!$C$99:$M$194,2,FALSE)))</f>
        <v/>
      </c>
      <c r="Q34" s="125" t="str">
        <f>IF(C34="","",IF(VLOOKUP($C34,'Control Sample Data'!$C$99:$M$194,3,FALSE)=0,"",VLOOKUP($C34,'Control Sample Data'!$C$99:$M$194,3,FALSE)))</f>
        <v/>
      </c>
      <c r="R34" s="125" t="str">
        <f>IF(C34="","",IF(VLOOKUP($C34,'Control Sample Data'!$C$99:$M$194,4,FALSE)=0,"",VLOOKUP($C34,'Control Sample Data'!$C$99:$M$194,4,FALSE)))</f>
        <v/>
      </c>
      <c r="S34" s="125" t="str">
        <f>IF(C34="","",IF(VLOOKUP($C34,'Control Sample Data'!$C$99:$M$194,5,FALSE)=0,"",VLOOKUP($C34,'Control Sample Data'!$C$99:$M$194,5,FALSE)))</f>
        <v/>
      </c>
      <c r="T34" s="125" t="str">
        <f>IF(C34="","",IF(VLOOKUP($C34,'Control Sample Data'!$C$99:$M$194,6,FALSE)=0,"",VLOOKUP($C34,'Control Sample Data'!$C$99:$M$194,6,FALSE)))</f>
        <v/>
      </c>
      <c r="U34" s="125" t="str">
        <f>IF(C34="","",IF(VLOOKUP($C34,'Control Sample Data'!$C$99:$M$194,7,FALSE)=0,"",VLOOKUP($C34,'Control Sample Data'!$C$99:$M$194,7,FALSE)))</f>
        <v/>
      </c>
      <c r="V34" s="125" t="str">
        <f>IF(C34="","",IF(VLOOKUP($C34,'Control Sample Data'!$C$99:$M$194,8,FALSE)=0,"",VLOOKUP($C34,'Control Sample Data'!$C$99:$M$194,8,FALSE)))</f>
        <v/>
      </c>
      <c r="W34" s="125" t="str">
        <f>IF(C34="","",IF(VLOOKUP($C34,'Control Sample Data'!$C$99:$M$194,9,FALSE)=0,"",VLOOKUP($C34,'Control Sample Data'!$C$99:$M$194,9,FALSE)))</f>
        <v/>
      </c>
      <c r="X34" s="125" t="str">
        <f>IF(C34="","",IF(VLOOKUP($C34,'Control Sample Data'!$C$99:$M$194,10,FALSE)=0,"",VLOOKUP($C34,'Control Sample Data'!$C$99:$M$194,10,FALSE)))</f>
        <v/>
      </c>
      <c r="Y34" s="125" t="str">
        <f>IF(C34="","",IF(VLOOKUP($C34,'Control Sample Data'!$C$99:$M$194,11,FALSE)=0,"",VLOOKUP($C34,'Control Sample Data'!$C$99:$M$194,11,FALSE)))</f>
        <v/>
      </c>
    </row>
    <row r="35" spans="1:25" ht="15" customHeight="1">
      <c r="A35" s="122"/>
      <c r="B35" s="108" t="str">
        <f>IF(C14="","",VLOOKUP(C14,'Gene Table'!B$99:D$194,2,FALSE))</f>
        <v/>
      </c>
      <c r="C35" s="129" t="str">
        <f>IF('Choose Housekeeping Genes'!C14=0,"",'Choose Housekeeping Genes'!C14)</f>
        <v/>
      </c>
      <c r="D35" s="129" t="str">
        <f>IF($C14="","",IF(VLOOKUP($C14,'Test Sample Data'!$C$99:$M$194,2,FALSE)=0,"",VLOOKUP($C14,'Test Sample Data'!$C$99:$M$194,2,FALSE)))</f>
        <v/>
      </c>
      <c r="E35" s="129" t="str">
        <f>IF($C14="","",IF(VLOOKUP($C14,'Test Sample Data'!$C$99:$M$194,3,FALSE)=0,"",VLOOKUP($C14,'Test Sample Data'!$C$99:$M$194,3,FALSE)))</f>
        <v/>
      </c>
      <c r="F35" s="125" t="str">
        <f>IF($C14="","",IF(VLOOKUP($C14,'Test Sample Data'!$C$99:$M$194,4,FALSE)=0,"",VLOOKUP($C14,'Test Sample Data'!$C$99:$M$194,4,FALSE)))</f>
        <v/>
      </c>
      <c r="G35" s="125" t="str">
        <f>IF($C14="","",IF(VLOOKUP($C14,'Test Sample Data'!$C$99:$M$194,5,FALSE)=0,"",VLOOKUP($C14,'Test Sample Data'!$C$99:$M$194,5,FALSE)))</f>
        <v/>
      </c>
      <c r="H35" s="125" t="str">
        <f>IF($C14="","",IF(VLOOKUP($C14,'Test Sample Data'!$C$99:$M$194,6,FALSE)=0,"",VLOOKUP($C14,'Test Sample Data'!$C$99:$M$194,6,FALSE)))</f>
        <v/>
      </c>
      <c r="I35" s="125" t="str">
        <f>IF($C14="","",IF(VLOOKUP($C14,'Test Sample Data'!$C$99:$M$194,7,FALSE)=0,"",VLOOKUP($C14,'Test Sample Data'!$C$99:$M$194,7,FALSE)))</f>
        <v/>
      </c>
      <c r="J35" s="125" t="str">
        <f>IF($C14="","",IF(VLOOKUP($C14,'Test Sample Data'!$C$99:$M$194,8,FALSE)=0,"",VLOOKUP($C14,'Test Sample Data'!$C$99:$M$194,8,FALSE)))</f>
        <v/>
      </c>
      <c r="K35" s="125" t="str">
        <f>IF($C14="","",IF(VLOOKUP($C14,'Test Sample Data'!$C$99:$M$194,9,FALSE)=0,"",VLOOKUP($C14,'Test Sample Data'!$C$99:$M$194,9,FALSE)))</f>
        <v/>
      </c>
      <c r="L35" s="125" t="str">
        <f>IF($C14="","",IF(VLOOKUP($C14,'Test Sample Data'!$C$99:$M$194,10,FALSE)=0,"",VLOOKUP($C14,'Test Sample Data'!$C$99:$M$194,10,FALSE)))</f>
        <v/>
      </c>
      <c r="M35" s="125" t="str">
        <f>IF($C14="","",IF(VLOOKUP($C14,'Test Sample Data'!$C$99:$M$194,11,FALSE)=0,"",VLOOKUP($C14,'Test Sample Data'!$C$99:$M$194,11,FALSE)))</f>
        <v/>
      </c>
      <c r="N35" s="134" t="str">
        <f t="shared" si="3"/>
        <v/>
      </c>
      <c r="O35" s="30" t="str">
        <f>IF('Choose Housekeeping Genes'!C35=0,"",'Choose Housekeeping Genes'!C35)</f>
        <v/>
      </c>
      <c r="P35" s="125" t="str">
        <f>IF(C35="","",IF(VLOOKUP($C35,'Control Sample Data'!$C$99:$M$194,2,FALSE)=0,"",VLOOKUP($C35,'Control Sample Data'!$C$99:$M$194,2,FALSE)))</f>
        <v/>
      </c>
      <c r="Q35" s="125" t="str">
        <f>IF(C35="","",IF(VLOOKUP($C35,'Control Sample Data'!$C$99:$M$194,3,FALSE)=0,"",VLOOKUP($C35,'Control Sample Data'!$C$99:$M$194,3,FALSE)))</f>
        <v/>
      </c>
      <c r="R35" s="125" t="str">
        <f>IF(C35="","",IF(VLOOKUP($C35,'Control Sample Data'!$C$99:$M$194,4,FALSE)=0,"",VLOOKUP($C35,'Control Sample Data'!$C$99:$M$194,4,FALSE)))</f>
        <v/>
      </c>
      <c r="S35" s="125" t="str">
        <f>IF(C35="","",IF(VLOOKUP($C35,'Control Sample Data'!$C$99:$M$194,5,FALSE)=0,"",VLOOKUP($C35,'Control Sample Data'!$C$99:$M$194,5,FALSE)))</f>
        <v/>
      </c>
      <c r="T35" s="125" t="str">
        <f>IF(C35="","",IF(VLOOKUP($C35,'Control Sample Data'!$C$99:$M$194,6,FALSE)=0,"",VLOOKUP($C35,'Control Sample Data'!$C$99:$M$194,6,FALSE)))</f>
        <v/>
      </c>
      <c r="U35" s="125" t="str">
        <f>IF(C35="","",IF(VLOOKUP($C35,'Control Sample Data'!$C$99:$M$194,7,FALSE)=0,"",VLOOKUP($C35,'Control Sample Data'!$C$99:$M$194,7,FALSE)))</f>
        <v/>
      </c>
      <c r="V35" s="125" t="str">
        <f>IF(C35="","",IF(VLOOKUP($C35,'Control Sample Data'!$C$99:$M$194,8,FALSE)=0,"",VLOOKUP($C35,'Control Sample Data'!$C$99:$M$194,8,FALSE)))</f>
        <v/>
      </c>
      <c r="W35" s="125" t="str">
        <f>IF(C35="","",IF(VLOOKUP($C35,'Control Sample Data'!$C$99:$M$194,9,FALSE)=0,"",VLOOKUP($C35,'Control Sample Data'!$C$99:$M$194,9,FALSE)))</f>
        <v/>
      </c>
      <c r="X35" s="125" t="str">
        <f>IF(C35="","",IF(VLOOKUP($C35,'Control Sample Data'!$C$99:$M$194,10,FALSE)=0,"",VLOOKUP($C35,'Control Sample Data'!$C$99:$M$194,10,FALSE)))</f>
        <v/>
      </c>
      <c r="Y35" s="125" t="str">
        <f>IF(C35="","",IF(VLOOKUP($C35,'Control Sample Data'!$C$99:$M$194,11,FALSE)=0,"",VLOOKUP($C35,'Control Sample Data'!$C$99:$M$194,11,FALSE)))</f>
        <v/>
      </c>
    </row>
    <row r="36" spans="1:25" ht="15" customHeight="1">
      <c r="A36" s="122"/>
      <c r="B36" s="108" t="str">
        <f>IF(C15="","",VLOOKUP(C15,'Gene Table'!B$99:D$194,2,FALSE))</f>
        <v/>
      </c>
      <c r="C36" s="129" t="str">
        <f>IF('Choose Housekeeping Genes'!C15=0,"",'Choose Housekeeping Genes'!C15)</f>
        <v/>
      </c>
      <c r="D36" s="129" t="str">
        <f>IF($C15="","",IF(VLOOKUP($C15,'Test Sample Data'!$C$99:$M$194,2,FALSE)=0,"",VLOOKUP($C15,'Test Sample Data'!$C$99:$M$194,2,FALSE)))</f>
        <v/>
      </c>
      <c r="E36" s="129" t="str">
        <f>IF($C15="","",IF(VLOOKUP($C15,'Test Sample Data'!$C$99:$M$194,3,FALSE)=0,"",VLOOKUP($C15,'Test Sample Data'!$C$99:$M$194,3,FALSE)))</f>
        <v/>
      </c>
      <c r="F36" s="125" t="str">
        <f>IF($C15="","",IF(VLOOKUP($C15,'Test Sample Data'!$C$99:$M$194,4,FALSE)=0,"",VLOOKUP($C15,'Test Sample Data'!$C$99:$M$194,4,FALSE)))</f>
        <v/>
      </c>
      <c r="G36" s="125" t="str">
        <f>IF($C15="","",IF(VLOOKUP($C15,'Test Sample Data'!$C$99:$M$194,5,FALSE)=0,"",VLOOKUP($C15,'Test Sample Data'!$C$99:$M$194,5,FALSE)))</f>
        <v/>
      </c>
      <c r="H36" s="125" t="str">
        <f>IF($C15="","",IF(VLOOKUP($C15,'Test Sample Data'!$C$99:$M$194,6,FALSE)=0,"",VLOOKUP($C15,'Test Sample Data'!$C$99:$M$194,6,FALSE)))</f>
        <v/>
      </c>
      <c r="I36" s="125" t="str">
        <f>IF($C15="","",IF(VLOOKUP($C15,'Test Sample Data'!$C$99:$M$194,7,FALSE)=0,"",VLOOKUP($C15,'Test Sample Data'!$C$99:$M$194,7,FALSE)))</f>
        <v/>
      </c>
      <c r="J36" s="125" t="str">
        <f>IF($C15="","",IF(VLOOKUP($C15,'Test Sample Data'!$C$99:$M$194,8,FALSE)=0,"",VLOOKUP($C15,'Test Sample Data'!$C$99:$M$194,8,FALSE)))</f>
        <v/>
      </c>
      <c r="K36" s="125" t="str">
        <f>IF($C15="","",IF(VLOOKUP($C15,'Test Sample Data'!$C$99:$M$194,9,FALSE)=0,"",VLOOKUP($C15,'Test Sample Data'!$C$99:$M$194,9,FALSE)))</f>
        <v/>
      </c>
      <c r="L36" s="125" t="str">
        <f>IF($C15="","",IF(VLOOKUP($C15,'Test Sample Data'!$C$99:$M$194,10,FALSE)=0,"",VLOOKUP($C15,'Test Sample Data'!$C$99:$M$194,10,FALSE)))</f>
        <v/>
      </c>
      <c r="M36" s="125" t="str">
        <f>IF($C15="","",IF(VLOOKUP($C15,'Test Sample Data'!$C$99:$M$194,11,FALSE)=0,"",VLOOKUP($C15,'Test Sample Data'!$C$99:$M$194,11,FALSE)))</f>
        <v/>
      </c>
      <c r="N36" s="134" t="str">
        <f t="shared" si="3"/>
        <v/>
      </c>
      <c r="O36" s="30" t="str">
        <f>IF('Choose Housekeeping Genes'!C36=0,"",'Choose Housekeeping Genes'!C36)</f>
        <v/>
      </c>
      <c r="P36" s="125" t="str">
        <f>IF(C36="","",IF(VLOOKUP($C36,'Control Sample Data'!$C$99:$M$194,2,FALSE)=0,"",VLOOKUP($C36,'Control Sample Data'!$C$99:$M$194,2,FALSE)))</f>
        <v/>
      </c>
      <c r="Q36" s="125" t="str">
        <f>IF(C36="","",IF(VLOOKUP($C36,'Control Sample Data'!$C$99:$M$194,3,FALSE)=0,"",VLOOKUP($C36,'Control Sample Data'!$C$99:$M$194,3,FALSE)))</f>
        <v/>
      </c>
      <c r="R36" s="125" t="str">
        <f>IF(C36="","",IF(VLOOKUP($C36,'Control Sample Data'!$C$99:$M$194,4,FALSE)=0,"",VLOOKUP($C36,'Control Sample Data'!$C$99:$M$194,4,FALSE)))</f>
        <v/>
      </c>
      <c r="S36" s="125" t="str">
        <f>IF(C36="","",IF(VLOOKUP($C36,'Control Sample Data'!$C$99:$M$194,5,FALSE)=0,"",VLOOKUP($C36,'Control Sample Data'!$C$99:$M$194,5,FALSE)))</f>
        <v/>
      </c>
      <c r="T36" s="125" t="str">
        <f>IF(C36="","",IF(VLOOKUP($C36,'Control Sample Data'!$C$99:$M$194,6,FALSE)=0,"",VLOOKUP($C36,'Control Sample Data'!$C$99:$M$194,6,FALSE)))</f>
        <v/>
      </c>
      <c r="U36" s="125" t="str">
        <f>IF(C36="","",IF(VLOOKUP($C36,'Control Sample Data'!$C$99:$M$194,7,FALSE)=0,"",VLOOKUP($C36,'Control Sample Data'!$C$99:$M$194,7,FALSE)))</f>
        <v/>
      </c>
      <c r="V36" s="125" t="str">
        <f>IF(C36="","",IF(VLOOKUP($C36,'Control Sample Data'!$C$99:$M$194,8,FALSE)=0,"",VLOOKUP($C36,'Control Sample Data'!$C$99:$M$194,8,FALSE)))</f>
        <v/>
      </c>
      <c r="W36" s="125" t="str">
        <f>IF(C36="","",IF(VLOOKUP($C36,'Control Sample Data'!$C$99:$M$194,9,FALSE)=0,"",VLOOKUP($C36,'Control Sample Data'!$C$99:$M$194,9,FALSE)))</f>
        <v/>
      </c>
      <c r="X36" s="125" t="str">
        <f>IF(C36="","",IF(VLOOKUP($C36,'Control Sample Data'!$C$99:$M$194,10,FALSE)=0,"",VLOOKUP($C36,'Control Sample Data'!$C$99:$M$194,10,FALSE)))</f>
        <v/>
      </c>
      <c r="Y36" s="125" t="str">
        <f>IF(C36="","",IF(VLOOKUP($C36,'Control Sample Data'!$C$99:$M$194,11,FALSE)=0,"",VLOOKUP($C36,'Control Sample Data'!$C$99:$M$194,11,FALSE)))</f>
        <v/>
      </c>
    </row>
    <row r="37" spans="1:25" ht="15" customHeight="1">
      <c r="A37" s="122"/>
      <c r="B37" s="108" t="str">
        <f>IF(C16="","",VLOOKUP(C16,'Gene Table'!B$99:D$194,2,FALSE))</f>
        <v/>
      </c>
      <c r="C37" s="129" t="str">
        <f>IF('Choose Housekeeping Genes'!C16=0,"",'Choose Housekeeping Genes'!C16)</f>
        <v/>
      </c>
      <c r="D37" s="129" t="str">
        <f>IF($C16="","",IF(VLOOKUP($C16,'Test Sample Data'!$C$99:$M$194,2,FALSE)=0,"",VLOOKUP($C16,'Test Sample Data'!$C$99:$M$194,2,FALSE)))</f>
        <v/>
      </c>
      <c r="E37" s="129" t="str">
        <f>IF($C16="","",IF(VLOOKUP($C16,'Test Sample Data'!$C$99:$M$194,3,FALSE)=0,"",VLOOKUP($C16,'Test Sample Data'!$C$99:$M$194,3,FALSE)))</f>
        <v/>
      </c>
      <c r="F37" s="125" t="str">
        <f>IF($C16="","",IF(VLOOKUP($C16,'Test Sample Data'!$C$99:$M$194,4,FALSE)=0,"",VLOOKUP($C16,'Test Sample Data'!$C$99:$M$194,4,FALSE)))</f>
        <v/>
      </c>
      <c r="G37" s="125" t="str">
        <f>IF($C16="","",IF(VLOOKUP($C16,'Test Sample Data'!$C$99:$M$194,5,FALSE)=0,"",VLOOKUP($C16,'Test Sample Data'!$C$99:$M$194,5,FALSE)))</f>
        <v/>
      </c>
      <c r="H37" s="125" t="str">
        <f>IF($C16="","",IF(VLOOKUP($C16,'Test Sample Data'!$C$99:$M$194,6,FALSE)=0,"",VLOOKUP($C16,'Test Sample Data'!$C$99:$M$194,6,FALSE)))</f>
        <v/>
      </c>
      <c r="I37" s="125" t="str">
        <f>IF($C16="","",IF(VLOOKUP($C16,'Test Sample Data'!$C$99:$M$194,7,FALSE)=0,"",VLOOKUP($C16,'Test Sample Data'!$C$99:$M$194,7,FALSE)))</f>
        <v/>
      </c>
      <c r="J37" s="125" t="str">
        <f>IF($C16="","",IF(VLOOKUP($C16,'Test Sample Data'!$C$99:$M$194,8,FALSE)=0,"",VLOOKUP($C16,'Test Sample Data'!$C$99:$M$194,8,FALSE)))</f>
        <v/>
      </c>
      <c r="K37" s="125" t="str">
        <f>IF($C16="","",IF(VLOOKUP($C16,'Test Sample Data'!$C$99:$M$194,9,FALSE)=0,"",VLOOKUP($C16,'Test Sample Data'!$C$99:$M$194,9,FALSE)))</f>
        <v/>
      </c>
      <c r="L37" s="125" t="str">
        <f>IF($C16="","",IF(VLOOKUP($C16,'Test Sample Data'!$C$99:$M$194,10,FALSE)=0,"",VLOOKUP($C16,'Test Sample Data'!$C$99:$M$194,10,FALSE)))</f>
        <v/>
      </c>
      <c r="M37" s="125" t="str">
        <f>IF($C16="","",IF(VLOOKUP($C16,'Test Sample Data'!$C$99:$M$194,11,FALSE)=0,"",VLOOKUP($C16,'Test Sample Data'!$C$99:$M$194,11,FALSE)))</f>
        <v/>
      </c>
      <c r="N37" s="134" t="str">
        <f t="shared" si="3"/>
        <v/>
      </c>
      <c r="O37" s="30" t="str">
        <f>IF('Choose Housekeeping Genes'!C37=0,"",'Choose Housekeeping Genes'!C37)</f>
        <v/>
      </c>
      <c r="P37" s="125" t="str">
        <f>IF(C37="","",IF(VLOOKUP($C37,'Control Sample Data'!$C$99:$M$194,2,FALSE)=0,"",VLOOKUP($C37,'Control Sample Data'!$C$99:$M$194,2,FALSE)))</f>
        <v/>
      </c>
      <c r="Q37" s="125" t="str">
        <f>IF(C37="","",IF(VLOOKUP($C37,'Control Sample Data'!$C$99:$M$194,3,FALSE)=0,"",VLOOKUP($C37,'Control Sample Data'!$C$99:$M$194,3,FALSE)))</f>
        <v/>
      </c>
      <c r="R37" s="125" t="str">
        <f>IF(C37="","",IF(VLOOKUP($C37,'Control Sample Data'!$C$99:$M$194,4,FALSE)=0,"",VLOOKUP($C37,'Control Sample Data'!$C$99:$M$194,4,FALSE)))</f>
        <v/>
      </c>
      <c r="S37" s="125" t="str">
        <f>IF(C37="","",IF(VLOOKUP($C37,'Control Sample Data'!$C$99:$M$194,5,FALSE)=0,"",VLOOKUP($C37,'Control Sample Data'!$C$99:$M$194,5,FALSE)))</f>
        <v/>
      </c>
      <c r="T37" s="125" t="str">
        <f>IF(C37="","",IF(VLOOKUP($C37,'Control Sample Data'!$C$99:$M$194,6,FALSE)=0,"",VLOOKUP($C37,'Control Sample Data'!$C$99:$M$194,6,FALSE)))</f>
        <v/>
      </c>
      <c r="U37" s="125" t="str">
        <f>IF(C37="","",IF(VLOOKUP($C37,'Control Sample Data'!$C$99:$M$194,7,FALSE)=0,"",VLOOKUP($C37,'Control Sample Data'!$C$99:$M$194,7,FALSE)))</f>
        <v/>
      </c>
      <c r="V37" s="125" t="str">
        <f>IF(C37="","",IF(VLOOKUP($C37,'Control Sample Data'!$C$99:$M$194,8,FALSE)=0,"",VLOOKUP($C37,'Control Sample Data'!$C$99:$M$194,8,FALSE)))</f>
        <v/>
      </c>
      <c r="W37" s="125" t="str">
        <f>IF(C37="","",IF(VLOOKUP($C37,'Control Sample Data'!$C$99:$M$194,9,FALSE)=0,"",VLOOKUP($C37,'Control Sample Data'!$C$99:$M$194,9,FALSE)))</f>
        <v/>
      </c>
      <c r="X37" s="125" t="str">
        <f>IF(C37="","",IF(VLOOKUP($C37,'Control Sample Data'!$C$99:$M$194,10,FALSE)=0,"",VLOOKUP($C37,'Control Sample Data'!$C$99:$M$194,10,FALSE)))</f>
        <v/>
      </c>
      <c r="Y37" s="125" t="str">
        <f>IF(C37="","",IF(VLOOKUP($C37,'Control Sample Data'!$C$99:$M$194,11,FALSE)=0,"",VLOOKUP($C37,'Control Sample Data'!$C$99:$M$194,11,FALSE)))</f>
        <v/>
      </c>
    </row>
    <row r="38" spans="1:25" ht="15" customHeight="1">
      <c r="A38" s="122"/>
      <c r="B38" s="108" t="str">
        <f>IF(C17="","",VLOOKUP(C17,'Gene Table'!B$99:D$194,2,FALSE))</f>
        <v/>
      </c>
      <c r="C38" s="129" t="str">
        <f>IF('Choose Housekeeping Genes'!C17=0,"",'Choose Housekeeping Genes'!C17)</f>
        <v/>
      </c>
      <c r="D38" s="129" t="str">
        <f>IF($C17="","",IF(VLOOKUP($C17,'Test Sample Data'!$C$99:$M$194,2,FALSE)=0,"",VLOOKUP($C17,'Test Sample Data'!$C$99:$M$194,2,FALSE)))</f>
        <v/>
      </c>
      <c r="E38" s="129" t="str">
        <f>IF($C17="","",IF(VLOOKUP($C17,'Test Sample Data'!$C$99:$M$194,3,FALSE)=0,"",VLOOKUP($C17,'Test Sample Data'!$C$99:$M$194,3,FALSE)))</f>
        <v/>
      </c>
      <c r="F38" s="125" t="str">
        <f>IF($C17="","",IF(VLOOKUP($C17,'Test Sample Data'!$C$99:$M$194,4,FALSE)=0,"",VLOOKUP($C17,'Test Sample Data'!$C$99:$M$194,4,FALSE)))</f>
        <v/>
      </c>
      <c r="G38" s="125" t="str">
        <f>IF($C17="","",IF(VLOOKUP($C17,'Test Sample Data'!$C$99:$M$194,5,FALSE)=0,"",VLOOKUP($C17,'Test Sample Data'!$C$99:$M$194,5,FALSE)))</f>
        <v/>
      </c>
      <c r="H38" s="125" t="str">
        <f>IF($C17="","",IF(VLOOKUP($C17,'Test Sample Data'!$C$99:$M$194,6,FALSE)=0,"",VLOOKUP($C17,'Test Sample Data'!$C$99:$M$194,6,FALSE)))</f>
        <v/>
      </c>
      <c r="I38" s="125" t="str">
        <f>IF($C17="","",IF(VLOOKUP($C17,'Test Sample Data'!$C$99:$M$194,7,FALSE)=0,"",VLOOKUP($C17,'Test Sample Data'!$C$99:$M$194,7,FALSE)))</f>
        <v/>
      </c>
      <c r="J38" s="125" t="str">
        <f>IF($C17="","",IF(VLOOKUP($C17,'Test Sample Data'!$C$99:$M$194,8,FALSE)=0,"",VLOOKUP($C17,'Test Sample Data'!$C$99:$M$194,8,FALSE)))</f>
        <v/>
      </c>
      <c r="K38" s="125" t="str">
        <f>IF($C17="","",IF(VLOOKUP($C17,'Test Sample Data'!$C$99:$M$194,9,FALSE)=0,"",VLOOKUP($C17,'Test Sample Data'!$C$99:$M$194,9,FALSE)))</f>
        <v/>
      </c>
      <c r="L38" s="125" t="str">
        <f>IF($C17="","",IF(VLOOKUP($C17,'Test Sample Data'!$C$99:$M$194,10,FALSE)=0,"",VLOOKUP($C17,'Test Sample Data'!$C$99:$M$194,10,FALSE)))</f>
        <v/>
      </c>
      <c r="M38" s="125" t="str">
        <f>IF($C17="","",IF(VLOOKUP($C17,'Test Sample Data'!$C$99:$M$194,11,FALSE)=0,"",VLOOKUP($C17,'Test Sample Data'!$C$99:$M$194,11,FALSE)))</f>
        <v/>
      </c>
      <c r="N38" s="134" t="str">
        <f aca="true" t="shared" si="4" ref="N38:N43">IF(B38=0,"",B38)</f>
        <v/>
      </c>
      <c r="O38" s="30" t="str">
        <f>IF('Choose Housekeeping Genes'!C38=0,"",'Choose Housekeeping Genes'!C38)</f>
        <v/>
      </c>
      <c r="P38" s="125" t="str">
        <f>IF(C38="","",IF(VLOOKUP($C38,'Control Sample Data'!$C$99:$M$194,2,FALSE)=0,"",VLOOKUP($C38,'Control Sample Data'!$C$99:$M$194,2,FALSE)))</f>
        <v/>
      </c>
      <c r="Q38" s="125" t="str">
        <f>IF(C38="","",IF(VLOOKUP($C38,'Control Sample Data'!$C$99:$M$194,3,FALSE)=0,"",VLOOKUP($C38,'Control Sample Data'!$C$99:$M$194,3,FALSE)))</f>
        <v/>
      </c>
      <c r="R38" s="125" t="str">
        <f>IF(C38="","",IF(VLOOKUP($C38,'Control Sample Data'!$C$99:$M$194,4,FALSE)=0,"",VLOOKUP($C38,'Control Sample Data'!$C$99:$M$194,4,FALSE)))</f>
        <v/>
      </c>
      <c r="S38" s="125" t="str">
        <f>IF(C38="","",IF(VLOOKUP($C38,'Control Sample Data'!$C$99:$M$194,5,FALSE)=0,"",VLOOKUP($C38,'Control Sample Data'!$C$99:$M$194,5,FALSE)))</f>
        <v/>
      </c>
      <c r="T38" s="125" t="str">
        <f>IF(C38="","",IF(VLOOKUP($C38,'Control Sample Data'!$C$99:$M$194,6,FALSE)=0,"",VLOOKUP($C38,'Control Sample Data'!$C$99:$M$194,6,FALSE)))</f>
        <v/>
      </c>
      <c r="U38" s="125" t="str">
        <f>IF(C38="","",IF(VLOOKUP($C38,'Control Sample Data'!$C$99:$M$194,7,FALSE)=0,"",VLOOKUP($C38,'Control Sample Data'!$C$99:$M$194,7,FALSE)))</f>
        <v/>
      </c>
      <c r="V38" s="125" t="str">
        <f>IF(C38="","",IF(VLOOKUP($C38,'Control Sample Data'!$C$99:$M$194,8,FALSE)=0,"",VLOOKUP($C38,'Control Sample Data'!$C$99:$M$194,8,FALSE)))</f>
        <v/>
      </c>
      <c r="W38" s="125" t="str">
        <f>IF(C38="","",IF(VLOOKUP($C38,'Control Sample Data'!$C$99:$M$194,9,FALSE)=0,"",VLOOKUP($C38,'Control Sample Data'!$C$99:$M$194,9,FALSE)))</f>
        <v/>
      </c>
      <c r="X38" s="125" t="str">
        <f>IF(C38="","",IF(VLOOKUP($C38,'Control Sample Data'!$C$99:$M$194,10,FALSE)=0,"",VLOOKUP($C38,'Control Sample Data'!$C$99:$M$194,10,FALSE)))</f>
        <v/>
      </c>
      <c r="Y38" s="125" t="str">
        <f>IF(C38="","",IF(VLOOKUP($C38,'Control Sample Data'!$C$99:$M$194,11,FALSE)=0,"",VLOOKUP($C38,'Control Sample Data'!$C$99:$M$194,11,FALSE)))</f>
        <v/>
      </c>
    </row>
    <row r="39" spans="1:25" ht="15" customHeight="1">
      <c r="A39" s="122"/>
      <c r="B39" s="108" t="str">
        <f>IF(C18="","",VLOOKUP(C18,'Gene Table'!B$99:D$194,2,FALSE))</f>
        <v/>
      </c>
      <c r="C39" s="129" t="str">
        <f>IF('Choose Housekeeping Genes'!C18=0,"",'Choose Housekeeping Genes'!C18)</f>
        <v/>
      </c>
      <c r="D39" s="129" t="str">
        <f>IF($C18="","",IF(VLOOKUP($C18,'Test Sample Data'!$C$99:$M$194,2,FALSE)=0,"",VLOOKUP($C18,'Test Sample Data'!$C$99:$M$194,2,FALSE)))</f>
        <v/>
      </c>
      <c r="E39" s="129" t="str">
        <f>IF($C18="","",IF(VLOOKUP($C18,'Test Sample Data'!$C$99:$M$194,3,FALSE)=0,"",VLOOKUP($C18,'Test Sample Data'!$C$99:$M$194,3,FALSE)))</f>
        <v/>
      </c>
      <c r="F39" s="125" t="str">
        <f>IF($C18="","",IF(VLOOKUP($C18,'Test Sample Data'!$C$99:$M$194,4,FALSE)=0,"",VLOOKUP($C18,'Test Sample Data'!$C$99:$M$194,4,FALSE)))</f>
        <v/>
      </c>
      <c r="G39" s="125" t="str">
        <f>IF($C18="","",IF(VLOOKUP($C18,'Test Sample Data'!$C$99:$M$194,5,FALSE)=0,"",VLOOKUP($C18,'Test Sample Data'!$C$99:$M$194,5,FALSE)))</f>
        <v/>
      </c>
      <c r="H39" s="125" t="str">
        <f>IF($C18="","",IF(VLOOKUP($C18,'Test Sample Data'!$C$99:$M$194,6,FALSE)=0,"",VLOOKUP($C18,'Test Sample Data'!$C$99:$M$194,6,FALSE)))</f>
        <v/>
      </c>
      <c r="I39" s="125" t="str">
        <f>IF($C18="","",IF(VLOOKUP($C18,'Test Sample Data'!$C$99:$M$194,7,FALSE)=0,"",VLOOKUP($C18,'Test Sample Data'!$C$99:$M$194,7,FALSE)))</f>
        <v/>
      </c>
      <c r="J39" s="125" t="str">
        <f>IF($C18="","",IF(VLOOKUP($C18,'Test Sample Data'!$C$99:$M$194,8,FALSE)=0,"",VLOOKUP($C18,'Test Sample Data'!$C$99:$M$194,8,FALSE)))</f>
        <v/>
      </c>
      <c r="K39" s="125" t="str">
        <f>IF($C18="","",IF(VLOOKUP($C18,'Test Sample Data'!$C$99:$M$194,9,FALSE)=0,"",VLOOKUP($C18,'Test Sample Data'!$C$99:$M$194,9,FALSE)))</f>
        <v/>
      </c>
      <c r="L39" s="125" t="str">
        <f>IF($C18="","",IF(VLOOKUP($C18,'Test Sample Data'!$C$99:$M$194,10,FALSE)=0,"",VLOOKUP($C18,'Test Sample Data'!$C$99:$M$194,10,FALSE)))</f>
        <v/>
      </c>
      <c r="M39" s="125" t="str">
        <f>IF($C18="","",IF(VLOOKUP($C18,'Test Sample Data'!$C$99:$M$194,11,FALSE)=0,"",VLOOKUP($C18,'Test Sample Data'!$C$99:$M$194,11,FALSE)))</f>
        <v/>
      </c>
      <c r="N39" s="134" t="str">
        <f t="shared" si="4"/>
        <v/>
      </c>
      <c r="O39" s="30" t="str">
        <f>IF('Choose Housekeeping Genes'!C39=0,"",'Choose Housekeeping Genes'!C39)</f>
        <v/>
      </c>
      <c r="P39" s="125" t="str">
        <f>IF(C39="","",IF(VLOOKUP($C39,'Control Sample Data'!$C$99:$M$194,2,FALSE)=0,"",VLOOKUP($C39,'Control Sample Data'!$C$99:$M$194,2,FALSE)))</f>
        <v/>
      </c>
      <c r="Q39" s="125" t="str">
        <f>IF(C39="","",IF(VLOOKUP($C39,'Control Sample Data'!$C$99:$M$194,3,FALSE)=0,"",VLOOKUP($C39,'Control Sample Data'!$C$99:$M$194,3,FALSE)))</f>
        <v/>
      </c>
      <c r="R39" s="125" t="str">
        <f>IF(C39="","",IF(VLOOKUP($C39,'Control Sample Data'!$C$99:$M$194,4,FALSE)=0,"",VLOOKUP($C39,'Control Sample Data'!$C$99:$M$194,4,FALSE)))</f>
        <v/>
      </c>
      <c r="S39" s="125" t="str">
        <f>IF(C39="","",IF(VLOOKUP($C39,'Control Sample Data'!$C$99:$M$194,5,FALSE)=0,"",VLOOKUP($C39,'Control Sample Data'!$C$99:$M$194,5,FALSE)))</f>
        <v/>
      </c>
      <c r="T39" s="125" t="str">
        <f>IF(C39="","",IF(VLOOKUP($C39,'Control Sample Data'!$C$99:$M$194,6,FALSE)=0,"",VLOOKUP($C39,'Control Sample Data'!$C$99:$M$194,6,FALSE)))</f>
        <v/>
      </c>
      <c r="U39" s="125" t="str">
        <f>IF(C39="","",IF(VLOOKUP($C39,'Control Sample Data'!$C$99:$M$194,7,FALSE)=0,"",VLOOKUP($C39,'Control Sample Data'!$C$99:$M$194,7,FALSE)))</f>
        <v/>
      </c>
      <c r="V39" s="125" t="str">
        <f>IF(C39="","",IF(VLOOKUP($C39,'Control Sample Data'!$C$99:$M$194,8,FALSE)=0,"",VLOOKUP($C39,'Control Sample Data'!$C$99:$M$194,8,FALSE)))</f>
        <v/>
      </c>
      <c r="W39" s="125" t="str">
        <f>IF(C39="","",IF(VLOOKUP($C39,'Control Sample Data'!$C$99:$M$194,9,FALSE)=0,"",VLOOKUP($C39,'Control Sample Data'!$C$99:$M$194,9,FALSE)))</f>
        <v/>
      </c>
      <c r="X39" s="125" t="str">
        <f>IF(C39="","",IF(VLOOKUP($C39,'Control Sample Data'!$C$99:$M$194,10,FALSE)=0,"",VLOOKUP($C39,'Control Sample Data'!$C$99:$M$194,10,FALSE)))</f>
        <v/>
      </c>
      <c r="Y39" s="125" t="str">
        <f>IF(C39="","",IF(VLOOKUP($C39,'Control Sample Data'!$C$99:$M$194,11,FALSE)=0,"",VLOOKUP($C39,'Control Sample Data'!$C$99:$M$194,11,FALSE)))</f>
        <v/>
      </c>
    </row>
    <row r="40" spans="1:25" ht="15" customHeight="1">
      <c r="A40" s="122"/>
      <c r="B40" s="108" t="str">
        <f>IF(C19="","",VLOOKUP(C19,'Gene Table'!B$99:D$194,2,FALSE))</f>
        <v/>
      </c>
      <c r="C40" s="129" t="str">
        <f>IF('Choose Housekeeping Genes'!C19=0,"",'Choose Housekeeping Genes'!C19)</f>
        <v/>
      </c>
      <c r="D40" s="129" t="str">
        <f>IF($C19="","",IF(VLOOKUP($C19,'Test Sample Data'!$C$99:$M$194,2,FALSE)=0,"",VLOOKUP($C19,'Test Sample Data'!$C$99:$M$194,2,FALSE)))</f>
        <v/>
      </c>
      <c r="E40" s="129" t="str">
        <f>IF($C19="","",IF(VLOOKUP($C19,'Test Sample Data'!$C$99:$M$194,3,FALSE)=0,"",VLOOKUP($C19,'Test Sample Data'!$C$99:$M$194,3,FALSE)))</f>
        <v/>
      </c>
      <c r="F40" s="125" t="str">
        <f>IF($C19="","",IF(VLOOKUP($C19,'Test Sample Data'!$C$99:$M$194,4,FALSE)=0,"",VLOOKUP($C19,'Test Sample Data'!$C$99:$M$194,4,FALSE)))</f>
        <v/>
      </c>
      <c r="G40" s="125" t="str">
        <f>IF($C19="","",IF(VLOOKUP($C19,'Test Sample Data'!$C$99:$M$194,5,FALSE)=0,"",VLOOKUP($C19,'Test Sample Data'!$C$99:$M$194,5,FALSE)))</f>
        <v/>
      </c>
      <c r="H40" s="125" t="str">
        <f>IF($C19="","",IF(VLOOKUP($C19,'Test Sample Data'!$C$99:$M$194,6,FALSE)=0,"",VLOOKUP($C19,'Test Sample Data'!$C$99:$M$194,6,FALSE)))</f>
        <v/>
      </c>
      <c r="I40" s="125" t="str">
        <f>IF($C19="","",IF(VLOOKUP($C19,'Test Sample Data'!$C$99:$M$194,7,FALSE)=0,"",VLOOKUP($C19,'Test Sample Data'!$C$99:$M$194,7,FALSE)))</f>
        <v/>
      </c>
      <c r="J40" s="125" t="str">
        <f>IF($C19="","",IF(VLOOKUP($C19,'Test Sample Data'!$C$99:$M$194,8,FALSE)=0,"",VLOOKUP($C19,'Test Sample Data'!$C$99:$M$194,8,FALSE)))</f>
        <v/>
      </c>
      <c r="K40" s="125" t="str">
        <f>IF($C19="","",IF(VLOOKUP($C19,'Test Sample Data'!$C$99:$M$194,9,FALSE)=0,"",VLOOKUP($C19,'Test Sample Data'!$C$99:$M$194,9,FALSE)))</f>
        <v/>
      </c>
      <c r="L40" s="125" t="str">
        <f>IF($C19="","",IF(VLOOKUP($C19,'Test Sample Data'!$C$99:$M$194,10,FALSE)=0,"",VLOOKUP($C19,'Test Sample Data'!$C$99:$M$194,10,FALSE)))</f>
        <v/>
      </c>
      <c r="M40" s="125" t="str">
        <f>IF($C19="","",IF(VLOOKUP($C19,'Test Sample Data'!$C$99:$M$194,11,FALSE)=0,"",VLOOKUP($C19,'Test Sample Data'!$C$99:$M$194,11,FALSE)))</f>
        <v/>
      </c>
      <c r="N40" s="134" t="str">
        <f t="shared" si="4"/>
        <v/>
      </c>
      <c r="O40" s="30" t="str">
        <f>IF('Choose Housekeeping Genes'!C40=0,"",'Choose Housekeeping Genes'!C40)</f>
        <v/>
      </c>
      <c r="P40" s="125" t="str">
        <f>IF(C40="","",IF(VLOOKUP($C40,'Control Sample Data'!$C$99:$M$194,2,FALSE)=0,"",VLOOKUP($C40,'Control Sample Data'!$C$99:$M$194,2,FALSE)))</f>
        <v/>
      </c>
      <c r="Q40" s="125" t="str">
        <f>IF(C40="","",IF(VLOOKUP($C40,'Control Sample Data'!$C$99:$M$194,3,FALSE)=0,"",VLOOKUP($C40,'Control Sample Data'!$C$99:$M$194,3,FALSE)))</f>
        <v/>
      </c>
      <c r="R40" s="125" t="str">
        <f>IF(C40="","",IF(VLOOKUP($C40,'Control Sample Data'!$C$99:$M$194,4,FALSE)=0,"",VLOOKUP($C40,'Control Sample Data'!$C$99:$M$194,4,FALSE)))</f>
        <v/>
      </c>
      <c r="S40" s="125" t="str">
        <f>IF(C40="","",IF(VLOOKUP($C40,'Control Sample Data'!$C$99:$M$194,5,FALSE)=0,"",VLOOKUP($C40,'Control Sample Data'!$C$99:$M$194,5,FALSE)))</f>
        <v/>
      </c>
      <c r="T40" s="125" t="str">
        <f>IF(C40="","",IF(VLOOKUP($C40,'Control Sample Data'!$C$99:$M$194,6,FALSE)=0,"",VLOOKUP($C40,'Control Sample Data'!$C$99:$M$194,6,FALSE)))</f>
        <v/>
      </c>
      <c r="U40" s="125" t="str">
        <f>IF(C40="","",IF(VLOOKUP($C40,'Control Sample Data'!$C$99:$M$194,7,FALSE)=0,"",VLOOKUP($C40,'Control Sample Data'!$C$99:$M$194,7,FALSE)))</f>
        <v/>
      </c>
      <c r="V40" s="125" t="str">
        <f>IF(C40="","",IF(VLOOKUP($C40,'Control Sample Data'!$C$99:$M$194,8,FALSE)=0,"",VLOOKUP($C40,'Control Sample Data'!$C$99:$M$194,8,FALSE)))</f>
        <v/>
      </c>
      <c r="W40" s="125" t="str">
        <f>IF(C40="","",IF(VLOOKUP($C40,'Control Sample Data'!$C$99:$M$194,9,FALSE)=0,"",VLOOKUP($C40,'Control Sample Data'!$C$99:$M$194,9,FALSE)))</f>
        <v/>
      </c>
      <c r="X40" s="125" t="str">
        <f>IF(C40="","",IF(VLOOKUP($C40,'Control Sample Data'!$C$99:$M$194,10,FALSE)=0,"",VLOOKUP($C40,'Control Sample Data'!$C$99:$M$194,10,FALSE)))</f>
        <v/>
      </c>
      <c r="Y40" s="125" t="str">
        <f>IF(C40="","",IF(VLOOKUP($C40,'Control Sample Data'!$C$99:$M$194,11,FALSE)=0,"",VLOOKUP($C40,'Control Sample Data'!$C$99:$M$194,11,FALSE)))</f>
        <v/>
      </c>
    </row>
    <row r="41" spans="1:25" ht="15" customHeight="1">
      <c r="A41" s="122"/>
      <c r="B41" s="108" t="str">
        <f>IF(C20="","",VLOOKUP(C20,'Gene Table'!B$99:D$194,2,FALSE))</f>
        <v/>
      </c>
      <c r="C41" s="129" t="str">
        <f>IF('Choose Housekeeping Genes'!C20=0,"",'Choose Housekeeping Genes'!C20)</f>
        <v/>
      </c>
      <c r="D41" s="129" t="str">
        <f>IF($C20="","",IF(VLOOKUP($C20,'Test Sample Data'!$C$99:$M$194,2,FALSE)=0,"",VLOOKUP($C20,'Test Sample Data'!$C$99:$M$194,2,FALSE)))</f>
        <v/>
      </c>
      <c r="E41" s="129" t="str">
        <f>IF($C20="","",IF(VLOOKUP($C20,'Test Sample Data'!$C$99:$M$194,3,FALSE)=0,"",VLOOKUP($C20,'Test Sample Data'!$C$99:$M$194,3,FALSE)))</f>
        <v/>
      </c>
      <c r="F41" s="125" t="str">
        <f>IF($C20="","",IF(VLOOKUP($C20,'Test Sample Data'!$C$99:$M$194,4,FALSE)=0,"",VLOOKUP($C20,'Test Sample Data'!$C$99:$M$194,4,FALSE)))</f>
        <v/>
      </c>
      <c r="G41" s="125" t="str">
        <f>IF($C20="","",IF(VLOOKUP($C20,'Test Sample Data'!$C$99:$M$194,5,FALSE)=0,"",VLOOKUP($C20,'Test Sample Data'!$C$99:$M$194,5,FALSE)))</f>
        <v/>
      </c>
      <c r="H41" s="125" t="str">
        <f>IF($C20="","",IF(VLOOKUP($C20,'Test Sample Data'!$C$99:$M$194,6,FALSE)=0,"",VLOOKUP($C20,'Test Sample Data'!$C$99:$M$194,6,FALSE)))</f>
        <v/>
      </c>
      <c r="I41" s="125" t="str">
        <f>IF($C20="","",IF(VLOOKUP($C20,'Test Sample Data'!$C$99:$M$194,7,FALSE)=0,"",VLOOKUP($C20,'Test Sample Data'!$C$99:$M$194,7,FALSE)))</f>
        <v/>
      </c>
      <c r="J41" s="125" t="str">
        <f>IF($C20="","",IF(VLOOKUP($C20,'Test Sample Data'!$C$99:$M$194,8,FALSE)=0,"",VLOOKUP($C20,'Test Sample Data'!$C$99:$M$194,8,FALSE)))</f>
        <v/>
      </c>
      <c r="K41" s="125" t="str">
        <f>IF($C20="","",IF(VLOOKUP($C20,'Test Sample Data'!$C$99:$M$194,9,FALSE)=0,"",VLOOKUP($C20,'Test Sample Data'!$C$99:$M$194,9,FALSE)))</f>
        <v/>
      </c>
      <c r="L41" s="125" t="str">
        <f>IF($C20="","",IF(VLOOKUP($C20,'Test Sample Data'!$C$99:$M$194,10,FALSE)=0,"",VLOOKUP($C20,'Test Sample Data'!$C$99:$M$194,10,FALSE)))</f>
        <v/>
      </c>
      <c r="M41" s="125" t="str">
        <f>IF($C20="","",IF(VLOOKUP($C20,'Test Sample Data'!$C$99:$M$194,11,FALSE)=0,"",VLOOKUP($C20,'Test Sample Data'!$C$99:$M$194,11,FALSE)))</f>
        <v/>
      </c>
      <c r="N41" s="134" t="str">
        <f t="shared" si="4"/>
        <v/>
      </c>
      <c r="O41" s="30" t="str">
        <f>IF('Choose Housekeeping Genes'!C41=0,"",'Choose Housekeeping Genes'!C41)</f>
        <v/>
      </c>
      <c r="P41" s="125" t="str">
        <f>IF(C41="","",IF(VLOOKUP($C41,'Control Sample Data'!$C$99:$M$194,2,FALSE)=0,"",VLOOKUP($C41,'Control Sample Data'!$C$99:$M$194,2,FALSE)))</f>
        <v/>
      </c>
      <c r="Q41" s="125" t="str">
        <f>IF(C41="","",IF(VLOOKUP($C41,'Control Sample Data'!$C$99:$M$194,3,FALSE)=0,"",VLOOKUP($C41,'Control Sample Data'!$C$99:$M$194,3,FALSE)))</f>
        <v/>
      </c>
      <c r="R41" s="125" t="str">
        <f>IF(C41="","",IF(VLOOKUP($C41,'Control Sample Data'!$C$99:$M$194,4,FALSE)=0,"",VLOOKUP($C41,'Control Sample Data'!$C$99:$M$194,4,FALSE)))</f>
        <v/>
      </c>
      <c r="S41" s="125" t="str">
        <f>IF(C41="","",IF(VLOOKUP($C41,'Control Sample Data'!$C$99:$M$194,5,FALSE)=0,"",VLOOKUP($C41,'Control Sample Data'!$C$99:$M$194,5,FALSE)))</f>
        <v/>
      </c>
      <c r="T41" s="125" t="str">
        <f>IF(C41="","",IF(VLOOKUP($C41,'Control Sample Data'!$C$99:$M$194,6,FALSE)=0,"",VLOOKUP($C41,'Control Sample Data'!$C$99:$M$194,6,FALSE)))</f>
        <v/>
      </c>
      <c r="U41" s="125" t="str">
        <f>IF(C41="","",IF(VLOOKUP($C41,'Control Sample Data'!$C$99:$M$194,7,FALSE)=0,"",VLOOKUP($C41,'Control Sample Data'!$C$99:$M$194,7,FALSE)))</f>
        <v/>
      </c>
      <c r="V41" s="125" t="str">
        <f>IF(C41="","",IF(VLOOKUP($C41,'Control Sample Data'!$C$99:$M$194,8,FALSE)=0,"",VLOOKUP($C41,'Control Sample Data'!$C$99:$M$194,8,FALSE)))</f>
        <v/>
      </c>
      <c r="W41" s="125" t="str">
        <f>IF(C41="","",IF(VLOOKUP($C41,'Control Sample Data'!$C$99:$M$194,9,FALSE)=0,"",VLOOKUP($C41,'Control Sample Data'!$C$99:$M$194,9,FALSE)))</f>
        <v/>
      </c>
      <c r="X41" s="125" t="str">
        <f>IF(C41="","",IF(VLOOKUP($C41,'Control Sample Data'!$C$99:$M$194,10,FALSE)=0,"",VLOOKUP($C41,'Control Sample Data'!$C$99:$M$194,10,FALSE)))</f>
        <v/>
      </c>
      <c r="Y41" s="125" t="str">
        <f>IF(C41="","",IF(VLOOKUP($C41,'Control Sample Data'!$C$99:$M$194,11,FALSE)=0,"",VLOOKUP($C41,'Control Sample Data'!$C$99:$M$194,11,FALSE)))</f>
        <v/>
      </c>
    </row>
    <row r="42" spans="1:25" ht="15" customHeight="1">
      <c r="A42" s="122"/>
      <c r="B42" s="108" t="str">
        <f>IF(C21="","",VLOOKUP(C21,'Gene Table'!B$99:D$194,2,FALSE))</f>
        <v/>
      </c>
      <c r="C42" s="129" t="str">
        <f>IF('Choose Housekeeping Genes'!C21=0,"",'Choose Housekeeping Genes'!C21)</f>
        <v/>
      </c>
      <c r="D42" s="129" t="str">
        <f>IF($C21="","",IF(VLOOKUP($C21,'Test Sample Data'!$C$99:$M$194,2,FALSE)=0,"",VLOOKUP($C21,'Test Sample Data'!$C$99:$M$194,2,FALSE)))</f>
        <v/>
      </c>
      <c r="E42" s="129" t="str">
        <f>IF($C21="","",IF(VLOOKUP($C21,'Test Sample Data'!$C$99:$M$194,3,FALSE)=0,"",VLOOKUP($C21,'Test Sample Data'!$C$99:$M$194,3,FALSE)))</f>
        <v/>
      </c>
      <c r="F42" s="125" t="str">
        <f>IF($C21="","",IF(VLOOKUP($C21,'Test Sample Data'!$C$99:$M$194,4,FALSE)=0,"",VLOOKUP($C21,'Test Sample Data'!$C$99:$M$194,4,FALSE)))</f>
        <v/>
      </c>
      <c r="G42" s="125" t="str">
        <f>IF($C21="","",IF(VLOOKUP($C21,'Test Sample Data'!$C$99:$M$194,5,FALSE)=0,"",VLOOKUP($C21,'Test Sample Data'!$C$99:$M$194,5,FALSE)))</f>
        <v/>
      </c>
      <c r="H42" s="125" t="str">
        <f>IF($C21="","",IF(VLOOKUP($C21,'Test Sample Data'!$C$99:$M$194,6,FALSE)=0,"",VLOOKUP($C21,'Test Sample Data'!$C$99:$M$194,6,FALSE)))</f>
        <v/>
      </c>
      <c r="I42" s="125" t="str">
        <f>IF($C21="","",IF(VLOOKUP($C21,'Test Sample Data'!$C$99:$M$194,7,FALSE)=0,"",VLOOKUP($C21,'Test Sample Data'!$C$99:$M$194,7,FALSE)))</f>
        <v/>
      </c>
      <c r="J42" s="125" t="str">
        <f>IF($C21="","",IF(VLOOKUP($C21,'Test Sample Data'!$C$99:$M$194,8,FALSE)=0,"",VLOOKUP($C21,'Test Sample Data'!$C$99:$M$194,8,FALSE)))</f>
        <v/>
      </c>
      <c r="K42" s="125" t="str">
        <f>IF($C21="","",IF(VLOOKUP($C21,'Test Sample Data'!$C$99:$M$194,9,FALSE)=0,"",VLOOKUP($C21,'Test Sample Data'!$C$99:$M$194,9,FALSE)))</f>
        <v/>
      </c>
      <c r="L42" s="125" t="str">
        <f>IF($C21="","",IF(VLOOKUP($C21,'Test Sample Data'!$C$99:$M$194,10,FALSE)=0,"",VLOOKUP($C21,'Test Sample Data'!$C$99:$M$194,10,FALSE)))</f>
        <v/>
      </c>
      <c r="M42" s="125" t="str">
        <f>IF($C21="","",IF(VLOOKUP($C21,'Test Sample Data'!$C$99:$M$194,11,FALSE)=0,"",VLOOKUP($C21,'Test Sample Data'!$C$99:$M$194,11,FALSE)))</f>
        <v/>
      </c>
      <c r="N42" s="134" t="str">
        <f t="shared" si="4"/>
        <v/>
      </c>
      <c r="O42" s="30" t="str">
        <f>IF('Choose Housekeeping Genes'!C42=0,"",'Choose Housekeeping Genes'!C42)</f>
        <v/>
      </c>
      <c r="P42" s="125" t="str">
        <f>IF(C42="","",IF(VLOOKUP($C42,'Control Sample Data'!$C$99:$M$194,2,FALSE)=0,"",VLOOKUP($C42,'Control Sample Data'!$C$99:$M$194,2,FALSE)))</f>
        <v/>
      </c>
      <c r="Q42" s="125" t="str">
        <f>IF(C42="","",IF(VLOOKUP($C42,'Control Sample Data'!$C$99:$M$194,3,FALSE)=0,"",VLOOKUP($C42,'Control Sample Data'!$C$99:$M$194,3,FALSE)))</f>
        <v/>
      </c>
      <c r="R42" s="125" t="str">
        <f>IF(C42="","",IF(VLOOKUP($C42,'Control Sample Data'!$C$99:$M$194,4,FALSE)=0,"",VLOOKUP($C42,'Control Sample Data'!$C$99:$M$194,4,FALSE)))</f>
        <v/>
      </c>
      <c r="S42" s="125" t="str">
        <f>IF(C42="","",IF(VLOOKUP($C42,'Control Sample Data'!$C$99:$M$194,5,FALSE)=0,"",VLOOKUP($C42,'Control Sample Data'!$C$99:$M$194,5,FALSE)))</f>
        <v/>
      </c>
      <c r="T42" s="125" t="str">
        <f>IF(C42="","",IF(VLOOKUP($C42,'Control Sample Data'!$C$99:$M$194,6,FALSE)=0,"",VLOOKUP($C42,'Control Sample Data'!$C$99:$M$194,6,FALSE)))</f>
        <v/>
      </c>
      <c r="U42" s="125" t="str">
        <f>IF(C42="","",IF(VLOOKUP($C42,'Control Sample Data'!$C$99:$M$194,7,FALSE)=0,"",VLOOKUP($C42,'Control Sample Data'!$C$99:$M$194,7,FALSE)))</f>
        <v/>
      </c>
      <c r="V42" s="125" t="str">
        <f>IF(C42="","",IF(VLOOKUP($C42,'Control Sample Data'!$C$99:$M$194,8,FALSE)=0,"",VLOOKUP($C42,'Control Sample Data'!$C$99:$M$194,8,FALSE)))</f>
        <v/>
      </c>
      <c r="W42" s="125" t="str">
        <f>IF(C42="","",IF(VLOOKUP($C42,'Control Sample Data'!$C$99:$M$194,9,FALSE)=0,"",VLOOKUP($C42,'Control Sample Data'!$C$99:$M$194,9,FALSE)))</f>
        <v/>
      </c>
      <c r="X42" s="125" t="str">
        <f>IF(C42="","",IF(VLOOKUP($C42,'Control Sample Data'!$C$99:$M$194,10,FALSE)=0,"",VLOOKUP($C42,'Control Sample Data'!$C$99:$M$194,10,FALSE)))</f>
        <v/>
      </c>
      <c r="Y42" s="125" t="str">
        <f>IF(C42="","",IF(VLOOKUP($C42,'Control Sample Data'!$C$99:$M$194,11,FALSE)=0,"",VLOOKUP($C42,'Control Sample Data'!$C$99:$M$194,11,FALSE)))</f>
        <v/>
      </c>
    </row>
    <row r="43" spans="1:25" ht="15" customHeight="1">
      <c r="A43" s="122"/>
      <c r="B43" s="108" t="str">
        <f>IF(C22="","",VLOOKUP(C22,'Gene Table'!B$99:D$194,2,FALSE))</f>
        <v/>
      </c>
      <c r="C43" s="129" t="str">
        <f>IF('Choose Housekeeping Genes'!C22=0,"",'Choose Housekeeping Genes'!C22)</f>
        <v/>
      </c>
      <c r="D43" s="129" t="str">
        <f>IF($C22="","",IF(VLOOKUP($C22,'Test Sample Data'!$C$99:$M$194,2,FALSE)=0,"",VLOOKUP($C22,'Test Sample Data'!$C$99:$M$194,2,FALSE)))</f>
        <v/>
      </c>
      <c r="E43" s="129" t="str">
        <f>IF($C22="","",IF(VLOOKUP($C22,'Test Sample Data'!$C$99:$M$194,3,FALSE)=0,"",VLOOKUP($C22,'Test Sample Data'!$C$99:$M$194,3,FALSE)))</f>
        <v/>
      </c>
      <c r="F43" s="130" t="str">
        <f>IF($C22="","",IF(VLOOKUP($C22,'Test Sample Data'!$C$99:$M$194,4,FALSE)=0,"",VLOOKUP($C22,'Test Sample Data'!$C$99:$M$194,4,FALSE)))</f>
        <v/>
      </c>
      <c r="G43" s="130" t="str">
        <f>IF($C22="","",IF(VLOOKUP($C22,'Test Sample Data'!$C$99:$M$194,5,FALSE)=0,"",VLOOKUP($C22,'Test Sample Data'!$C$99:$M$194,5,FALSE)))</f>
        <v/>
      </c>
      <c r="H43" s="130" t="str">
        <f>IF($C22="","",IF(VLOOKUP($C22,'Test Sample Data'!$C$99:$M$194,6,FALSE)=0,"",VLOOKUP($C22,'Test Sample Data'!$C$99:$M$194,6,FALSE)))</f>
        <v/>
      </c>
      <c r="I43" s="130" t="str">
        <f>IF($C22="","",IF(VLOOKUP($C22,'Test Sample Data'!$C$99:$M$194,7,FALSE)=0,"",VLOOKUP($C22,'Test Sample Data'!$C$99:$M$194,7,FALSE)))</f>
        <v/>
      </c>
      <c r="J43" s="130" t="str">
        <f>IF($C22="","",IF(VLOOKUP($C22,'Test Sample Data'!$C$99:$M$194,8,FALSE)=0,"",VLOOKUP($C22,'Test Sample Data'!$C$99:$M$194,8,FALSE)))</f>
        <v/>
      </c>
      <c r="K43" s="130" t="str">
        <f>IF($C22="","",IF(VLOOKUP($C22,'Test Sample Data'!$C$99:$M$194,9,FALSE)=0,"",VLOOKUP($C22,'Test Sample Data'!$C$99:$M$194,9,FALSE)))</f>
        <v/>
      </c>
      <c r="L43" s="130" t="str">
        <f>IF($C22="","",IF(VLOOKUP($C22,'Test Sample Data'!$C$99:$M$194,10,FALSE)=0,"",VLOOKUP($C22,'Test Sample Data'!$C$99:$M$194,10,FALSE)))</f>
        <v/>
      </c>
      <c r="M43" s="125" t="str">
        <f>IF($C22="","",IF(VLOOKUP($C22,'Test Sample Data'!$C$99:$M$194,11,FALSE)=0,"",VLOOKUP($C22,'Test Sample Data'!$C$99:$M$194,11,FALSE)))</f>
        <v/>
      </c>
      <c r="N43" s="134" t="str">
        <f t="shared" si="4"/>
        <v/>
      </c>
      <c r="O43" s="30" t="str">
        <f>IF('Choose Housekeeping Genes'!C43=0,"",'Choose Housekeeping Genes'!C43)</f>
        <v/>
      </c>
      <c r="P43" s="125" t="str">
        <f>IF(C43="","",IF(VLOOKUP($C43,'Control Sample Data'!$C$99:$M$194,2,FALSE)=0,"",VLOOKUP($C43,'Control Sample Data'!$C$99:$M$194,2,FALSE)))</f>
        <v/>
      </c>
      <c r="Q43" s="125" t="str">
        <f>IF(C43="","",IF(VLOOKUP($C43,'Control Sample Data'!$C$99:$M$194,3,FALSE)=0,"",VLOOKUP($C43,'Control Sample Data'!$C$99:$M$194,3,FALSE)))</f>
        <v/>
      </c>
      <c r="R43" s="125" t="str">
        <f>IF(C43="","",IF(VLOOKUP($C43,'Control Sample Data'!$C$99:$M$194,4,FALSE)=0,"",VLOOKUP($C43,'Control Sample Data'!$C$99:$M$194,4,FALSE)))</f>
        <v/>
      </c>
      <c r="S43" s="125" t="str">
        <f>IF(C43="","",IF(VLOOKUP($C43,'Control Sample Data'!$C$99:$M$194,5,FALSE)=0,"",VLOOKUP($C43,'Control Sample Data'!$C$99:$M$194,5,FALSE)))</f>
        <v/>
      </c>
      <c r="T43" s="125" t="str">
        <f>IF(C43="","",IF(VLOOKUP($C43,'Control Sample Data'!$C$99:$M$194,6,FALSE)=0,"",VLOOKUP($C43,'Control Sample Data'!$C$99:$M$194,6,FALSE)))</f>
        <v/>
      </c>
      <c r="U43" s="125" t="str">
        <f>IF(C43="","",IF(VLOOKUP($C43,'Control Sample Data'!$C$99:$M$194,7,FALSE)=0,"",VLOOKUP($C43,'Control Sample Data'!$C$99:$M$194,7,FALSE)))</f>
        <v/>
      </c>
      <c r="V43" s="125" t="str">
        <f>IF(C43="","",IF(VLOOKUP($C43,'Control Sample Data'!$C$99:$M$194,8,FALSE)=0,"",VLOOKUP($C43,'Control Sample Data'!$C$99:$M$194,8,FALSE)))</f>
        <v/>
      </c>
      <c r="W43" s="125" t="str">
        <f>IF(C43="","",IF(VLOOKUP($C43,'Control Sample Data'!$C$99:$M$194,9,FALSE)=0,"",VLOOKUP($C43,'Control Sample Data'!$C$99:$M$194,9,FALSE)))</f>
        <v/>
      </c>
      <c r="X43" s="125" t="str">
        <f>IF(C43="","",IF(VLOOKUP($C43,'Control Sample Data'!$C$99:$M$194,10,FALSE)=0,"",VLOOKUP($C43,'Control Sample Data'!$C$99:$M$194,10,FALSE)))</f>
        <v/>
      </c>
      <c r="Y43" s="125" t="str">
        <f>IF(C43="","",IF(VLOOKUP($C43,'Control Sample Data'!$C$99:$M$194,11,FALSE)=0,"",VLOOKUP($C43,'Control Sample Data'!$C$99:$M$194,11,FALSE)))</f>
        <v/>
      </c>
    </row>
    <row r="44" spans="1:25" ht="15" customHeight="1">
      <c r="A44" s="122"/>
      <c r="B44" s="131" t="s">
        <v>654</v>
      </c>
      <c r="C44" s="127"/>
      <c r="D44" s="128" t="str">
        <f>IF(ISERROR(AVERAGE(D24:D43)),"",AVERAGE(D24:D43))</f>
        <v/>
      </c>
      <c r="E44" s="128" t="str">
        <f aca="true" t="shared" si="5" ref="E44:M44">IF(ISERROR(AVERAGE(E24:E43)),"",AVERAGE(E24:E43))</f>
        <v/>
      </c>
      <c r="F44" s="128" t="str">
        <f t="shared" si="5"/>
        <v/>
      </c>
      <c r="G44" s="128" t="str">
        <f t="shared" si="5"/>
        <v/>
      </c>
      <c r="H44" s="128" t="str">
        <f t="shared" si="5"/>
        <v/>
      </c>
      <c r="I44" s="128" t="str">
        <f t="shared" si="5"/>
        <v/>
      </c>
      <c r="J44" s="128" t="str">
        <f t="shared" si="5"/>
        <v/>
      </c>
      <c r="K44" s="128" t="str">
        <f t="shared" si="5"/>
        <v/>
      </c>
      <c r="L44" s="128" t="str">
        <f t="shared" si="5"/>
        <v/>
      </c>
      <c r="M44" s="135" t="str">
        <f t="shared" si="5"/>
        <v/>
      </c>
      <c r="N44" s="131" t="s">
        <v>654</v>
      </c>
      <c r="O44" s="127"/>
      <c r="P44" s="128" t="str">
        <f>IF(ISERROR(AVERAGE(P24:P43)),"",AVERAGE(P24:P43))</f>
        <v/>
      </c>
      <c r="Q44" s="128" t="str">
        <f aca="true" t="shared" si="6" ref="Q44:Y44">IF(ISERROR(AVERAGE(Q24:Q43)),"",AVERAGE(Q24:Q43))</f>
        <v/>
      </c>
      <c r="R44" s="128" t="str">
        <f t="shared" si="6"/>
        <v/>
      </c>
      <c r="S44" s="128" t="str">
        <f t="shared" si="6"/>
        <v/>
      </c>
      <c r="T44" s="128" t="str">
        <f t="shared" si="6"/>
        <v/>
      </c>
      <c r="U44" s="128" t="str">
        <f t="shared" si="6"/>
        <v/>
      </c>
      <c r="V44" s="128" t="str">
        <f t="shared" si="6"/>
        <v/>
      </c>
      <c r="W44" s="128" t="str">
        <f t="shared" si="6"/>
        <v/>
      </c>
      <c r="X44" s="128" t="str">
        <f t="shared" si="6"/>
        <v/>
      </c>
      <c r="Y44" s="135" t="str">
        <f t="shared" si="6"/>
        <v/>
      </c>
    </row>
    <row r="120" ht="15" customHeight="1">
      <c r="A120" s="138"/>
    </row>
    <row r="121" ht="15" customHeight="1">
      <c r="A121" s="138"/>
    </row>
    <row r="122" ht="15" customHeight="1">
      <c r="A122" s="138"/>
    </row>
    <row r="123" ht="15" customHeight="1">
      <c r="A123" s="138"/>
    </row>
    <row r="124" ht="15" customHeight="1">
      <c r="A124" s="138"/>
    </row>
    <row r="125" ht="15" customHeight="1">
      <c r="A125" s="138"/>
    </row>
    <row r="126" ht="15" customHeight="1">
      <c r="A126" s="138"/>
    </row>
    <row r="127" ht="15" customHeight="1">
      <c r="A127" s="138"/>
    </row>
    <row r="128" ht="15" customHeight="1">
      <c r="A128" s="138"/>
    </row>
    <row r="129" ht="15" customHeight="1">
      <c r="A129" s="138"/>
    </row>
    <row r="130" ht="15" customHeight="1">
      <c r="A130" s="138"/>
    </row>
    <row r="131" ht="15" customHeight="1">
      <c r="A131" s="138"/>
    </row>
  </sheetData>
  <mergeCells count="13">
    <mergeCell ref="D1:M1"/>
    <mergeCell ref="P1:Y1"/>
    <mergeCell ref="B23:C23"/>
    <mergeCell ref="N23:O23"/>
    <mergeCell ref="B44:C44"/>
    <mergeCell ref="N44:O44"/>
    <mergeCell ref="A1:A2"/>
    <mergeCell ref="A3:A23"/>
    <mergeCell ref="A24:A44"/>
    <mergeCell ref="B1:B2"/>
    <mergeCell ref="C1:C2"/>
    <mergeCell ref="N1:N2"/>
    <mergeCell ref="O1:O2"/>
  </mergeCell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R86"/>
  <sheetViews>
    <sheetView workbookViewId="0" topLeftCell="A1">
      <pane ySplit="2" topLeftCell="A3" activePane="bottomLeft" state="frozen"/>
      <selection pane="bottomLeft" activeCell="O14" sqref="O14"/>
    </sheetView>
  </sheetViews>
  <sheetFormatPr defaultColWidth="9.00390625" defaultRowHeight="15" customHeight="1"/>
  <cols>
    <col min="1" max="1" width="26.421875" style="0" customWidth="1"/>
    <col min="3" max="11" width="7.7109375" style="0" customWidth="1"/>
    <col min="12" max="13" width="14.7109375" style="0" customWidth="1"/>
  </cols>
  <sheetData>
    <row r="1" spans="1:13" ht="15" customHeight="1">
      <c r="A1" s="92" t="s">
        <v>655</v>
      </c>
      <c r="B1" s="93"/>
      <c r="C1" s="93"/>
      <c r="D1" s="93"/>
      <c r="E1" s="93"/>
      <c r="F1" s="93"/>
      <c r="G1" s="93"/>
      <c r="H1" s="94"/>
      <c r="I1" s="29" t="s">
        <v>656</v>
      </c>
      <c r="J1" s="42"/>
      <c r="K1" s="42"/>
      <c r="L1" s="108" t="str">
        <f>Results!F2</f>
        <v>Test Sample</v>
      </c>
      <c r="M1" s="23"/>
    </row>
    <row r="2" spans="1:13" s="59" customFormat="1" ht="15" customHeight="1">
      <c r="A2" s="95" t="s">
        <v>657</v>
      </c>
      <c r="B2" s="96"/>
      <c r="C2" s="96" t="str">
        <f>'Gene Table'!D1</f>
        <v>QM005</v>
      </c>
      <c r="D2" s="97"/>
      <c r="E2" s="98"/>
      <c r="F2" s="99"/>
      <c r="G2" s="99"/>
      <c r="H2" s="100"/>
      <c r="I2" s="29" t="s">
        <v>658</v>
      </c>
      <c r="J2" s="42"/>
      <c r="K2" s="42"/>
      <c r="L2" s="108" t="str">
        <f>Results!G2</f>
        <v>Control Sample</v>
      </c>
      <c r="M2" s="108"/>
    </row>
    <row r="3" spans="1:13" s="59" customFormat="1" ht="15" customHeight="1">
      <c r="A3" s="101"/>
      <c r="B3" s="102"/>
      <c r="C3" s="102"/>
      <c r="D3" s="102"/>
      <c r="E3" s="102"/>
      <c r="F3" s="102"/>
      <c r="G3" s="102"/>
      <c r="H3" s="102"/>
      <c r="I3" s="102"/>
      <c r="J3" s="102"/>
      <c r="K3" s="102"/>
      <c r="L3" s="102"/>
      <c r="M3" s="109"/>
    </row>
    <row r="4" spans="1:13" s="59" customFormat="1" ht="15" customHeight="1">
      <c r="A4" s="101"/>
      <c r="B4" s="102"/>
      <c r="C4" s="102"/>
      <c r="D4" s="102"/>
      <c r="E4" s="102"/>
      <c r="F4" s="102"/>
      <c r="G4" s="102"/>
      <c r="H4" s="102"/>
      <c r="I4" s="102"/>
      <c r="J4" s="102"/>
      <c r="K4" s="102"/>
      <c r="L4" s="102"/>
      <c r="M4" s="109"/>
    </row>
    <row r="5" spans="1:18" s="59" customFormat="1" ht="15" customHeight="1">
      <c r="A5" s="95" t="str">
        <f>'Gene Table'!A3</f>
        <v>Plate 1</v>
      </c>
      <c r="B5" s="93"/>
      <c r="C5" s="93"/>
      <c r="D5" s="93"/>
      <c r="E5" s="93"/>
      <c r="F5" s="93"/>
      <c r="G5" s="93"/>
      <c r="H5" s="93"/>
      <c r="I5" s="93"/>
      <c r="J5" s="93"/>
      <c r="K5" s="93"/>
      <c r="L5" s="93"/>
      <c r="M5" s="94"/>
      <c r="N5" s="110"/>
      <c r="O5" s="110"/>
      <c r="P5" s="110"/>
      <c r="Q5" s="110"/>
      <c r="R5" s="110"/>
    </row>
    <row r="6" spans="1:13" ht="15" customHeight="1">
      <c r="A6" s="103" t="s">
        <v>659</v>
      </c>
      <c r="B6" s="93"/>
      <c r="C6" s="93"/>
      <c r="D6" s="93"/>
      <c r="E6" s="93"/>
      <c r="F6" s="93"/>
      <c r="G6" s="93"/>
      <c r="H6" s="93"/>
      <c r="I6" s="93"/>
      <c r="J6" s="93"/>
      <c r="K6" s="93"/>
      <c r="L6" s="93"/>
      <c r="M6" s="94"/>
    </row>
    <row r="7" spans="1:13" ht="15" customHeight="1">
      <c r="A7" s="61" t="str">
        <f>L1</f>
        <v>Test Sample</v>
      </c>
      <c r="B7" s="61"/>
      <c r="C7" s="61"/>
      <c r="D7" s="61"/>
      <c r="E7" s="61"/>
      <c r="F7" s="61"/>
      <c r="G7" s="61"/>
      <c r="H7" s="61"/>
      <c r="I7" s="61"/>
      <c r="J7" s="61"/>
      <c r="K7" s="61"/>
      <c r="L7" s="61"/>
      <c r="M7" s="61"/>
    </row>
    <row r="8" spans="1:13" ht="15" customHeight="1">
      <c r="A8" s="61" t="s">
        <v>632</v>
      </c>
      <c r="B8" s="61" t="s">
        <v>637</v>
      </c>
      <c r="C8" s="61" t="s">
        <v>638</v>
      </c>
      <c r="D8" s="61" t="s">
        <v>639</v>
      </c>
      <c r="E8" s="61" t="s">
        <v>640</v>
      </c>
      <c r="F8" s="61" t="s">
        <v>641</v>
      </c>
      <c r="G8" s="61" t="s">
        <v>642</v>
      </c>
      <c r="H8" s="61" t="s">
        <v>643</v>
      </c>
      <c r="I8" s="61" t="s">
        <v>644</v>
      </c>
      <c r="J8" s="61" t="s">
        <v>645</v>
      </c>
      <c r="K8" s="61" t="s">
        <v>646</v>
      </c>
      <c r="L8" s="72" t="s">
        <v>660</v>
      </c>
      <c r="M8" s="111" t="s">
        <v>661</v>
      </c>
    </row>
    <row r="9" spans="1:13" ht="15" customHeight="1">
      <c r="A9" s="61" t="s">
        <v>662</v>
      </c>
      <c r="B9" s="104" t="str">
        <f>IF(ISERROR(AVERAGE(Calculations!D98:D99)),"",AVERAGE(Calculations!D98:D99))</f>
        <v/>
      </c>
      <c r="C9" s="104" t="str">
        <f>IF(ISERROR(AVERAGE(Calculations!E98:E99)),"",AVERAGE(Calculations!E98:E99))</f>
        <v/>
      </c>
      <c r="D9" s="104" t="str">
        <f>IF(ISERROR(AVERAGE(Calculations!F98:F99)),"",AVERAGE(Calculations!F98:F99))</f>
        <v/>
      </c>
      <c r="E9" s="104" t="str">
        <f>IF(ISERROR(AVERAGE(Calculations!G98:G99)),"",AVERAGE(Calculations!G98:G99))</f>
        <v/>
      </c>
      <c r="F9" s="104" t="str">
        <f>IF(ISERROR(AVERAGE(Calculations!H98:H99)),"",AVERAGE(Calculations!H98:H99))</f>
        <v/>
      </c>
      <c r="G9" s="104" t="str">
        <f>IF(ISERROR(AVERAGE(Calculations!I98:I99)),"",AVERAGE(Calculations!I98:I99))</f>
        <v/>
      </c>
      <c r="H9" s="104" t="str">
        <f>IF(ISERROR(AVERAGE(Calculations!J98:J99)),"",AVERAGE(Calculations!J98:J99))</f>
        <v/>
      </c>
      <c r="I9" s="104" t="str">
        <f>IF(ISERROR(AVERAGE(Calculations!K98:K99)),"",AVERAGE(Calculations!K98:K99))</f>
        <v/>
      </c>
      <c r="J9" s="104" t="str">
        <f>IF(ISERROR(AVERAGE(Calculations!L98:L99)),"",AVERAGE(Calculations!L98:L99))</f>
        <v/>
      </c>
      <c r="K9" s="104" t="str">
        <f>IF(ISERROR(AVERAGE(Calculations!M98:M99)),"",AVERAGE(Calculations!M98:M99))</f>
        <v/>
      </c>
      <c r="L9" s="112" t="e">
        <f>AVERAGE(B9:K9)</f>
        <v>#DIV/0!</v>
      </c>
      <c r="M9" s="112" t="e">
        <f>STDEV(B9:K9)</f>
        <v>#DIV/0!</v>
      </c>
    </row>
    <row r="10" spans="1:13" ht="15" customHeight="1">
      <c r="A10" s="72" t="s">
        <v>663</v>
      </c>
      <c r="B10" s="104" t="str">
        <f>IF(ISERROR(STDEV(Calculations!D98:D99)),"",STDEV(Calculations!D98:D99))</f>
        <v/>
      </c>
      <c r="C10" s="104" t="str">
        <f>IF(ISERROR(STDEV(Calculations!E98:E99)),"",STDEV(Calculations!E98:E99))</f>
        <v/>
      </c>
      <c r="D10" s="104" t="str">
        <f>IF(ISERROR(STDEV(Calculations!F98:F99)),"",STDEV(Calculations!F98:F99))</f>
        <v/>
      </c>
      <c r="E10" s="104" t="str">
        <f>IF(ISERROR(STDEV(Calculations!G98:G99)),"",STDEV(Calculations!G98:G99))</f>
        <v/>
      </c>
      <c r="F10" s="104" t="str">
        <f>IF(ISERROR(STDEV(Calculations!H98:H99)),"",STDEV(Calculations!H98:H99))</f>
        <v/>
      </c>
      <c r="G10" s="104" t="str">
        <f>IF(ISERROR(STDEV(Calculations!I98:I99)),"",STDEV(Calculations!I98:I99))</f>
        <v/>
      </c>
      <c r="H10" s="104" t="str">
        <f>IF(ISERROR(STDEV(Calculations!J98:J99)),"",STDEV(Calculations!J98:J99))</f>
        <v/>
      </c>
      <c r="I10" s="104" t="str">
        <f>IF(ISERROR(STDEV(Calculations!K98:K99)),"",STDEV(Calculations!K98:K99))</f>
        <v/>
      </c>
      <c r="J10" s="104" t="str">
        <f>IF(ISERROR(STDEV(Calculations!L98:L99)),"",STDEV(Calculations!L98:L99))</f>
        <v/>
      </c>
      <c r="K10" s="104" t="str">
        <f>IF(ISERROR(STDEV(Calculations!M98:M99)),"",STDEV(Calculations!M98:M99))</f>
        <v/>
      </c>
      <c r="L10" s="112" t="e">
        <f>AVERAGE(B10:K10)</f>
        <v>#DIV/0!</v>
      </c>
      <c r="M10" s="112" t="s">
        <v>664</v>
      </c>
    </row>
    <row r="11" spans="1:13" ht="15" customHeight="1">
      <c r="A11" s="61" t="s">
        <v>665</v>
      </c>
      <c r="B11" s="104" t="str">
        <f>IF(ISERROR(AVERAGE(Calculations!D96:D97)),"",AVERAGE(Calculations!D96:D97))</f>
        <v/>
      </c>
      <c r="C11" s="104" t="str">
        <f>IF(ISERROR(AVERAGE(Calculations!E96:E97)),"",AVERAGE(Calculations!E96:E97))</f>
        <v/>
      </c>
      <c r="D11" s="104" t="str">
        <f>IF(ISERROR(AVERAGE(Calculations!F96:F97)),"",AVERAGE(Calculations!F96:F97))</f>
        <v/>
      </c>
      <c r="E11" s="104" t="str">
        <f>IF(ISERROR(AVERAGE(Calculations!G96:G97)),"",AVERAGE(Calculations!G96:G97))</f>
        <v/>
      </c>
      <c r="F11" s="104" t="str">
        <f>IF(ISERROR(AVERAGE(Calculations!H96:H97)),"",AVERAGE(Calculations!H96:H97))</f>
        <v/>
      </c>
      <c r="G11" s="104" t="str">
        <f>IF(ISERROR(AVERAGE(Calculations!I96:I97)),"",AVERAGE(Calculations!I96:I97))</f>
        <v/>
      </c>
      <c r="H11" s="104" t="str">
        <f>IF(ISERROR(AVERAGE(Calculations!J96:J97)),"",AVERAGE(Calculations!J96:J97))</f>
        <v/>
      </c>
      <c r="I11" s="104" t="str">
        <f>IF(ISERROR(AVERAGE(Calculations!K96:K97)),"",AVERAGE(Calculations!K96:K97))</f>
        <v/>
      </c>
      <c r="J11" s="104" t="str">
        <f>IF(ISERROR(AVERAGE(Calculations!L96:L97)),"",AVERAGE(Calculations!L96:L97))</f>
        <v/>
      </c>
      <c r="K11" s="104" t="str">
        <f>IF(ISERROR(AVERAGE(Calculations!M96:M97)),"",AVERAGE(Calculations!M96:M97))</f>
        <v/>
      </c>
      <c r="L11" s="112" t="e">
        <f>AVERAGE(B11:K11)</f>
        <v>#DIV/0!</v>
      </c>
      <c r="M11" s="112" t="e">
        <f>STDEV(B11:K11)</f>
        <v>#DIV/0!</v>
      </c>
    </row>
    <row r="12" spans="1:13" ht="15" customHeight="1">
      <c r="A12" s="72" t="s">
        <v>666</v>
      </c>
      <c r="B12" s="104" t="str">
        <f>IF(ISERROR(STDEV(Calculations!D96:D97)),"",STDEV(Calculations!D96:D97))</f>
        <v/>
      </c>
      <c r="C12" s="104" t="str">
        <f>IF(ISERROR(STDEV(Calculations!E96:E97)),"",STDEV(Calculations!E96:E97))</f>
        <v/>
      </c>
      <c r="D12" s="104" t="str">
        <f>IF(ISERROR(STDEV(Calculations!F96:F97)),"",STDEV(Calculations!F96:F97))</f>
        <v/>
      </c>
      <c r="E12" s="104" t="str">
        <f>IF(ISERROR(STDEV(Calculations!G96:G97)),"",STDEV(Calculations!G96:G97))</f>
        <v/>
      </c>
      <c r="F12" s="104" t="str">
        <f>IF(ISERROR(STDEV(Calculations!H96:H97)),"",STDEV(Calculations!H96:H97))</f>
        <v/>
      </c>
      <c r="G12" s="104" t="str">
        <f>IF(ISERROR(STDEV(Calculations!I96:I97)),"",STDEV(Calculations!I96:I97))</f>
        <v/>
      </c>
      <c r="H12" s="104" t="str">
        <f>IF(ISERROR(STDEV(Calculations!J96:J97)),"",STDEV(Calculations!J96:J97))</f>
        <v/>
      </c>
      <c r="I12" s="104" t="str">
        <f>IF(ISERROR(STDEV(Calculations!K96:K97)),"",STDEV(Calculations!K96:K97))</f>
        <v/>
      </c>
      <c r="J12" s="104" t="str">
        <f>IF(ISERROR(STDEV(Calculations!L96:L97)),"",STDEV(Calculations!L96:L97))</f>
        <v/>
      </c>
      <c r="K12" s="104" t="str">
        <f>IF(ISERROR(STDEV(Calculations!M96:M97)),"",STDEV(Calculations!M96:M97))</f>
        <v/>
      </c>
      <c r="L12" s="112" t="e">
        <f>AVERAGE(B12:K12)</f>
        <v>#DIV/0!</v>
      </c>
      <c r="M12" s="112" t="s">
        <v>664</v>
      </c>
    </row>
    <row r="13" spans="1:13" ht="15" customHeight="1">
      <c r="A13" s="56" t="str">
        <f>L2</f>
        <v>Control Sample</v>
      </c>
      <c r="B13" s="57"/>
      <c r="C13" s="57"/>
      <c r="D13" s="57"/>
      <c r="E13" s="57"/>
      <c r="F13" s="57"/>
      <c r="G13" s="57"/>
      <c r="H13" s="57"/>
      <c r="I13" s="57"/>
      <c r="J13" s="57"/>
      <c r="K13" s="57"/>
      <c r="L13" s="57"/>
      <c r="M13" s="58"/>
    </row>
    <row r="14" spans="1:13" ht="15" customHeight="1">
      <c r="A14" s="61" t="s">
        <v>632</v>
      </c>
      <c r="B14" s="61" t="s">
        <v>637</v>
      </c>
      <c r="C14" s="61" t="s">
        <v>638</v>
      </c>
      <c r="D14" s="61" t="s">
        <v>639</v>
      </c>
      <c r="E14" s="61" t="s">
        <v>640</v>
      </c>
      <c r="F14" s="61" t="s">
        <v>641</v>
      </c>
      <c r="G14" s="61" t="s">
        <v>642</v>
      </c>
      <c r="H14" s="61" t="s">
        <v>643</v>
      </c>
      <c r="I14" s="61" t="s">
        <v>644</v>
      </c>
      <c r="J14" s="61" t="s">
        <v>645</v>
      </c>
      <c r="K14" s="61" t="s">
        <v>646</v>
      </c>
      <c r="L14" s="72" t="s">
        <v>660</v>
      </c>
      <c r="M14" s="111" t="s">
        <v>661</v>
      </c>
    </row>
    <row r="15" spans="1:13" ht="15" customHeight="1">
      <c r="A15" s="61" t="s">
        <v>662</v>
      </c>
      <c r="B15" s="104" t="str">
        <f>IF(ISERROR(AVERAGE(Calculations!P98:P99)),"",AVERAGE(Calculations!P98:P99))</f>
        <v/>
      </c>
      <c r="C15" s="104" t="str">
        <f>IF(ISERROR(AVERAGE(Calculations!Q98:Q99)),"",AVERAGE(Calculations!Q98:Q99))</f>
        <v/>
      </c>
      <c r="D15" s="104" t="str">
        <f>IF(ISERROR(AVERAGE(Calculations!R98:R99)),"",AVERAGE(Calculations!R98:R99))</f>
        <v/>
      </c>
      <c r="E15" s="104" t="str">
        <f>IF(ISERROR(AVERAGE(Calculations!S98:S99)),"",AVERAGE(Calculations!S98:S99))</f>
        <v/>
      </c>
      <c r="F15" s="104" t="str">
        <f>IF(ISERROR(AVERAGE(Calculations!T98:T99)),"",AVERAGE(Calculations!T98:T99))</f>
        <v/>
      </c>
      <c r="G15" s="104" t="str">
        <f>IF(ISERROR(AVERAGE(Calculations!U98:U99)),"",AVERAGE(Calculations!U98:U99))</f>
        <v/>
      </c>
      <c r="H15" s="104" t="str">
        <f>IF(ISERROR(AVERAGE(Calculations!V98:V99)),"",AVERAGE(Calculations!V98:V99))</f>
        <v/>
      </c>
      <c r="I15" s="104" t="str">
        <f>IF(ISERROR(AVERAGE(Calculations!W98:W99)),"",AVERAGE(Calculations!W98:W99))</f>
        <v/>
      </c>
      <c r="J15" s="104" t="str">
        <f>IF(ISERROR(AVERAGE(Calculations!X98:X99)),"",AVERAGE(Calculations!X98:X99))</f>
        <v/>
      </c>
      <c r="K15" s="104" t="str">
        <f>IF(ISERROR(AVERAGE(Calculations!Y98:Y99)),"",AVERAGE(Calculations!Y98:Y99))</f>
        <v/>
      </c>
      <c r="L15" s="112" t="e">
        <f>AVERAGE(B15:K15)</f>
        <v>#DIV/0!</v>
      </c>
      <c r="M15" s="112" t="e">
        <f>STDEV(B15:K15)</f>
        <v>#DIV/0!</v>
      </c>
    </row>
    <row r="16" spans="1:13" ht="15" customHeight="1">
      <c r="A16" s="72" t="s">
        <v>663</v>
      </c>
      <c r="B16" s="104" t="str">
        <f>IF(ISERROR(STDEV(Calculations!P98:P99)),"",STDEV(Calculations!P98:P99))</f>
        <v/>
      </c>
      <c r="C16" s="104" t="str">
        <f>IF(ISERROR(STDEV(Calculations!Q98:Q99)),"",STDEV(Calculations!Q98:Q99))</f>
        <v/>
      </c>
      <c r="D16" s="104" t="str">
        <f>IF(ISERROR(STDEV(Calculations!R98:R99)),"",STDEV(Calculations!R98:R99))</f>
        <v/>
      </c>
      <c r="E16" s="104" t="str">
        <f>IF(ISERROR(STDEV(Calculations!S98:S99)),"",STDEV(Calculations!S98:S99))</f>
        <v/>
      </c>
      <c r="F16" s="104" t="str">
        <f>IF(ISERROR(STDEV(Calculations!T98:T99)),"",STDEV(Calculations!T98:T99))</f>
        <v/>
      </c>
      <c r="G16" s="104" t="str">
        <f>IF(ISERROR(STDEV(Calculations!U98:U99)),"",STDEV(Calculations!U98:U99))</f>
        <v/>
      </c>
      <c r="H16" s="104" t="str">
        <f>IF(ISERROR(STDEV(Calculations!V98:V99)),"",STDEV(Calculations!V98:V99))</f>
        <v/>
      </c>
      <c r="I16" s="104" t="str">
        <f>IF(ISERROR(STDEV(Calculations!W98:W99)),"",STDEV(Calculations!W98:W99))</f>
        <v/>
      </c>
      <c r="J16" s="104" t="str">
        <f>IF(ISERROR(STDEV(Calculations!X98:X99)),"",STDEV(Calculations!X98:X99))</f>
        <v/>
      </c>
      <c r="K16" s="104" t="str">
        <f>IF(ISERROR(STDEV(Calculations!Y98:Y99)),"",STDEV(Calculations!Y98:Y99))</f>
        <v/>
      </c>
      <c r="L16" s="112" t="e">
        <f>AVERAGE(B16:K16)</f>
        <v>#DIV/0!</v>
      </c>
      <c r="M16" s="112" t="s">
        <v>664</v>
      </c>
    </row>
    <row r="17" spans="1:13" ht="15" customHeight="1">
      <c r="A17" s="61" t="s">
        <v>665</v>
      </c>
      <c r="B17" s="104" t="str">
        <f>IF(ISERROR(AVERAGE(Calculations!P96:P97)),"",AVERAGE(Calculations!P96:P97))</f>
        <v/>
      </c>
      <c r="C17" s="104" t="str">
        <f>IF(ISERROR(AVERAGE(Calculations!Q96:Q97)),"",AVERAGE(Calculations!Q96:Q97))</f>
        <v/>
      </c>
      <c r="D17" s="104" t="str">
        <f>IF(ISERROR(AVERAGE(Calculations!R96:R97)),"",AVERAGE(Calculations!R96:R97))</f>
        <v/>
      </c>
      <c r="E17" s="104" t="str">
        <f>IF(ISERROR(AVERAGE(Calculations!S96:S97)),"",AVERAGE(Calculations!S96:S97))</f>
        <v/>
      </c>
      <c r="F17" s="104" t="str">
        <f>IF(ISERROR(AVERAGE(Calculations!T96:T97)),"",AVERAGE(Calculations!T96:T97))</f>
        <v/>
      </c>
      <c r="G17" s="104" t="str">
        <f>IF(ISERROR(AVERAGE(Calculations!U96:U97)),"",AVERAGE(Calculations!U96:U97))</f>
        <v/>
      </c>
      <c r="H17" s="104" t="str">
        <f>IF(ISERROR(AVERAGE(Calculations!V96:V97)),"",AVERAGE(Calculations!V96:V97))</f>
        <v/>
      </c>
      <c r="I17" s="104" t="str">
        <f>IF(ISERROR(AVERAGE(Calculations!W96:W97)),"",AVERAGE(Calculations!W96:W97))</f>
        <v/>
      </c>
      <c r="J17" s="104" t="str">
        <f>IF(ISERROR(AVERAGE(Calculations!X96:X97)),"",AVERAGE(Calculations!X96:X97))</f>
        <v/>
      </c>
      <c r="K17" s="104" t="str">
        <f>IF(ISERROR(AVERAGE(Calculations!Y96:Y97)),"",AVERAGE(Calculations!Y96:Y97))</f>
        <v/>
      </c>
      <c r="L17" s="112" t="e">
        <f>AVERAGE(B17:K17)</f>
        <v>#DIV/0!</v>
      </c>
      <c r="M17" s="112" t="e">
        <f>STDEV(B17:K17)</f>
        <v>#DIV/0!</v>
      </c>
    </row>
    <row r="18" spans="1:13" ht="15" customHeight="1">
      <c r="A18" s="72" t="s">
        <v>666</v>
      </c>
      <c r="B18" s="104" t="str">
        <f>IF(ISERROR(STDEV(Calculations!P96:P97)),"",STDEV(Calculations!P96:P97))</f>
        <v/>
      </c>
      <c r="C18" s="104" t="str">
        <f>IF(ISERROR(STDEV(Calculations!Q96:Q97)),"",STDEV(Calculations!Q96:Q97))</f>
        <v/>
      </c>
      <c r="D18" s="104" t="str">
        <f>IF(ISERROR(STDEV(Calculations!R96:R97)),"",STDEV(Calculations!R96:R97))</f>
        <v/>
      </c>
      <c r="E18" s="104" t="str">
        <f>IF(ISERROR(STDEV(Calculations!S96:S97)),"",STDEV(Calculations!S96:S97))</f>
        <v/>
      </c>
      <c r="F18" s="104" t="str">
        <f>IF(ISERROR(STDEV(Calculations!T96:T97)),"",STDEV(Calculations!T96:T97))</f>
        <v/>
      </c>
      <c r="G18" s="104" t="str">
        <f>IF(ISERROR(STDEV(Calculations!U96:U97)),"",STDEV(Calculations!U96:U97))</f>
        <v/>
      </c>
      <c r="H18" s="104" t="str">
        <f>IF(ISERROR(STDEV(Calculations!V96:V97)),"",STDEV(Calculations!V96:V97))</f>
        <v/>
      </c>
      <c r="I18" s="104" t="str">
        <f>IF(ISERROR(STDEV(Calculations!W96:W97)),"",STDEV(Calculations!W96:W97))</f>
        <v/>
      </c>
      <c r="J18" s="104" t="str">
        <f>IF(ISERROR(STDEV(Calculations!X96:X97)),"",STDEV(Calculations!X96:X97))</f>
        <v/>
      </c>
      <c r="K18" s="104" t="str">
        <f>IF(ISERROR(STDEV(Calculations!Y96:Y97)),"",STDEV(Calculations!Y96:Y97))</f>
        <v/>
      </c>
      <c r="L18" s="112" t="e">
        <f>AVERAGE(B18:K18)</f>
        <v>#DIV/0!</v>
      </c>
      <c r="M18" s="112" t="s">
        <v>664</v>
      </c>
    </row>
    <row r="19" spans="1:13" ht="15" customHeight="1">
      <c r="A19" s="103" t="s">
        <v>667</v>
      </c>
      <c r="B19" s="93"/>
      <c r="C19" s="93"/>
      <c r="D19" s="93"/>
      <c r="E19" s="93"/>
      <c r="F19" s="93"/>
      <c r="G19" s="93"/>
      <c r="H19" s="93"/>
      <c r="I19" s="93"/>
      <c r="J19" s="93"/>
      <c r="K19" s="94"/>
      <c r="L19" s="113"/>
      <c r="M19" s="113"/>
    </row>
    <row r="20" spans="1:13" ht="15" customHeight="1">
      <c r="A20" s="61" t="str">
        <f>L1</f>
        <v>Test Sample</v>
      </c>
      <c r="B20" s="61"/>
      <c r="C20" s="61"/>
      <c r="D20" s="61"/>
      <c r="E20" s="61"/>
      <c r="F20" s="61"/>
      <c r="G20" s="61"/>
      <c r="H20" s="61"/>
      <c r="I20" s="61"/>
      <c r="J20" s="61"/>
      <c r="K20" s="61"/>
      <c r="L20" s="113"/>
      <c r="M20" s="113"/>
    </row>
    <row r="21" spans="1:13" ht="15" customHeight="1">
      <c r="A21" s="61" t="s">
        <v>632</v>
      </c>
      <c r="B21" s="61" t="s">
        <v>637</v>
      </c>
      <c r="C21" s="61" t="s">
        <v>638</v>
      </c>
      <c r="D21" s="61" t="s">
        <v>639</v>
      </c>
      <c r="E21" s="61" t="s">
        <v>640</v>
      </c>
      <c r="F21" s="61" t="s">
        <v>641</v>
      </c>
      <c r="G21" s="61" t="s">
        <v>642</v>
      </c>
      <c r="H21" s="61" t="s">
        <v>643</v>
      </c>
      <c r="I21" s="61" t="s">
        <v>644</v>
      </c>
      <c r="J21" s="61" t="s">
        <v>645</v>
      </c>
      <c r="K21" s="61" t="s">
        <v>646</v>
      </c>
      <c r="L21" s="113"/>
      <c r="M21" s="113"/>
    </row>
    <row r="22" spans="1:13" ht="15" customHeight="1">
      <c r="A22" s="61" t="s">
        <v>668</v>
      </c>
      <c r="B22" s="104" t="str">
        <f>IF(ISERR(B11),"",B11)</f>
        <v/>
      </c>
      <c r="C22" s="104" t="str">
        <f aca="true" t="shared" si="0" ref="C22:K22">IF(ISERR(C11),"",C11)</f>
        <v/>
      </c>
      <c r="D22" s="104" t="str">
        <f t="shared" si="0"/>
        <v/>
      </c>
      <c r="E22" s="104" t="str">
        <f t="shared" si="0"/>
        <v/>
      </c>
      <c r="F22" s="104" t="str">
        <f t="shared" si="0"/>
        <v/>
      </c>
      <c r="G22" s="104" t="str">
        <f t="shared" si="0"/>
        <v/>
      </c>
      <c r="H22" s="104" t="str">
        <f t="shared" si="0"/>
        <v/>
      </c>
      <c r="I22" s="104" t="str">
        <f t="shared" si="0"/>
        <v/>
      </c>
      <c r="J22" s="104" t="str">
        <f t="shared" si="0"/>
        <v/>
      </c>
      <c r="K22" s="104" t="str">
        <f t="shared" si="0"/>
        <v/>
      </c>
      <c r="L22" s="113"/>
      <c r="M22" s="113"/>
    </row>
    <row r="23" spans="1:13" ht="15" customHeight="1">
      <c r="A23" s="72" t="s">
        <v>669</v>
      </c>
      <c r="B23" s="105" t="str">
        <f>IF(B22="","",IF(AND(B22&gt;17,B22&lt;23),"Pass","Inquiry"))</f>
        <v/>
      </c>
      <c r="C23" s="105" t="str">
        <f aca="true" t="shared" si="1" ref="C23:K23">IF(C22="","",IF(AND(C22&gt;17,C22&lt;23),"Pass","Inquiry"))</f>
        <v/>
      </c>
      <c r="D23" s="105" t="str">
        <f t="shared" si="1"/>
        <v/>
      </c>
      <c r="E23" s="105" t="str">
        <f t="shared" si="1"/>
        <v/>
      </c>
      <c r="F23" s="105" t="str">
        <f t="shared" si="1"/>
        <v/>
      </c>
      <c r="G23" s="105" t="str">
        <f t="shared" si="1"/>
        <v/>
      </c>
      <c r="H23" s="105" t="str">
        <f t="shared" si="1"/>
        <v/>
      </c>
      <c r="I23" s="105" t="str">
        <f t="shared" si="1"/>
        <v/>
      </c>
      <c r="J23" s="105" t="str">
        <f t="shared" si="1"/>
        <v/>
      </c>
      <c r="K23" s="105" t="str">
        <f t="shared" si="1"/>
        <v/>
      </c>
      <c r="L23" s="113"/>
      <c r="M23" s="113"/>
    </row>
    <row r="24" spans="1:13" ht="15" customHeight="1">
      <c r="A24" s="61" t="str">
        <f>L2</f>
        <v>Control Sample</v>
      </c>
      <c r="B24" s="61"/>
      <c r="C24" s="61"/>
      <c r="D24" s="61"/>
      <c r="E24" s="61"/>
      <c r="F24" s="61"/>
      <c r="G24" s="61"/>
      <c r="H24" s="61"/>
      <c r="I24" s="61"/>
      <c r="J24" s="61"/>
      <c r="K24" s="61"/>
      <c r="L24" s="113"/>
      <c r="M24" s="113"/>
    </row>
    <row r="25" spans="1:13" ht="15" customHeight="1">
      <c r="A25" s="61" t="s">
        <v>632</v>
      </c>
      <c r="B25" s="61" t="s">
        <v>637</v>
      </c>
      <c r="C25" s="61" t="s">
        <v>638</v>
      </c>
      <c r="D25" s="61" t="s">
        <v>639</v>
      </c>
      <c r="E25" s="61" t="s">
        <v>640</v>
      </c>
      <c r="F25" s="61" t="s">
        <v>641</v>
      </c>
      <c r="G25" s="61" t="s">
        <v>642</v>
      </c>
      <c r="H25" s="61" t="s">
        <v>643</v>
      </c>
      <c r="I25" s="61" t="s">
        <v>644</v>
      </c>
      <c r="J25" s="61" t="s">
        <v>645</v>
      </c>
      <c r="K25" s="61" t="s">
        <v>646</v>
      </c>
      <c r="L25" s="113"/>
      <c r="M25" s="113"/>
    </row>
    <row r="26" spans="1:13" ht="15" customHeight="1">
      <c r="A26" s="61" t="s">
        <v>668</v>
      </c>
      <c r="B26" s="104" t="str">
        <f>IF(ISERR(B17),"",B17)</f>
        <v/>
      </c>
      <c r="C26" s="104" t="str">
        <f aca="true" t="shared" si="2" ref="C26:K26">IF(ISERR(C17),"",C17)</f>
        <v/>
      </c>
      <c r="D26" s="104" t="str">
        <f t="shared" si="2"/>
        <v/>
      </c>
      <c r="E26" s="104" t="str">
        <f t="shared" si="2"/>
        <v/>
      </c>
      <c r="F26" s="104" t="str">
        <f t="shared" si="2"/>
        <v/>
      </c>
      <c r="G26" s="104" t="str">
        <f t="shared" si="2"/>
        <v/>
      </c>
      <c r="H26" s="104" t="str">
        <f t="shared" si="2"/>
        <v/>
      </c>
      <c r="I26" s="104" t="str">
        <f t="shared" si="2"/>
        <v/>
      </c>
      <c r="J26" s="104" t="str">
        <f t="shared" si="2"/>
        <v/>
      </c>
      <c r="K26" s="104" t="str">
        <f t="shared" si="2"/>
        <v/>
      </c>
      <c r="L26" s="113"/>
      <c r="M26" s="113"/>
    </row>
    <row r="27" spans="1:13" ht="15" customHeight="1">
      <c r="A27" s="72" t="s">
        <v>669</v>
      </c>
      <c r="B27" s="105" t="str">
        <f>IF(B26="","",IF(AND(B26&gt;17,B26&lt;23),"Pass","Inquiry"))</f>
        <v/>
      </c>
      <c r="C27" s="105" t="str">
        <f aca="true" t="shared" si="3" ref="C27:K27">IF(C26="","",IF(AND(C26&gt;17,C26&lt;23),"Pass","Inquiry"))</f>
        <v/>
      </c>
      <c r="D27" s="105" t="str">
        <f t="shared" si="3"/>
        <v/>
      </c>
      <c r="E27" s="105" t="str">
        <f t="shared" si="3"/>
        <v/>
      </c>
      <c r="F27" s="105" t="str">
        <f t="shared" si="3"/>
        <v/>
      </c>
      <c r="G27" s="105" t="str">
        <f t="shared" si="3"/>
        <v/>
      </c>
      <c r="H27" s="105" t="str">
        <f t="shared" si="3"/>
        <v/>
      </c>
      <c r="I27" s="105" t="str">
        <f t="shared" si="3"/>
        <v/>
      </c>
      <c r="J27" s="105" t="str">
        <f t="shared" si="3"/>
        <v/>
      </c>
      <c r="K27" s="105" t="str">
        <f t="shared" si="3"/>
        <v/>
      </c>
      <c r="L27" s="113"/>
      <c r="M27" s="113"/>
    </row>
    <row r="28" spans="1:11" ht="15" customHeight="1">
      <c r="A28" s="103" t="s">
        <v>670</v>
      </c>
      <c r="B28" s="93"/>
      <c r="C28" s="93"/>
      <c r="D28" s="93"/>
      <c r="E28" s="93"/>
      <c r="F28" s="93"/>
      <c r="G28" s="93"/>
      <c r="H28" s="93"/>
      <c r="I28" s="93"/>
      <c r="J28" s="93"/>
      <c r="K28" s="94"/>
    </row>
    <row r="29" spans="1:13" ht="15" customHeight="1">
      <c r="A29" s="61" t="str">
        <f>L1</f>
        <v>Test Sample</v>
      </c>
      <c r="B29" s="61"/>
      <c r="C29" s="61"/>
      <c r="D29" s="61"/>
      <c r="E29" s="61"/>
      <c r="F29" s="61"/>
      <c r="G29" s="61"/>
      <c r="H29" s="61"/>
      <c r="I29" s="61"/>
      <c r="J29" s="61"/>
      <c r="K29" s="61"/>
      <c r="L29" s="114"/>
      <c r="M29" s="114"/>
    </row>
    <row r="30" spans="1:13" ht="15" customHeight="1">
      <c r="A30" s="61" t="s">
        <v>632</v>
      </c>
      <c r="B30" s="61" t="s">
        <v>637</v>
      </c>
      <c r="C30" s="61" t="s">
        <v>638</v>
      </c>
      <c r="D30" s="61" t="s">
        <v>639</v>
      </c>
      <c r="E30" s="61" t="s">
        <v>640</v>
      </c>
      <c r="F30" s="61" t="s">
        <v>641</v>
      </c>
      <c r="G30" s="61" t="s">
        <v>642</v>
      </c>
      <c r="H30" s="61" t="s">
        <v>643</v>
      </c>
      <c r="I30" s="61" t="s">
        <v>644</v>
      </c>
      <c r="J30" s="61" t="s">
        <v>645</v>
      </c>
      <c r="K30" s="61" t="s">
        <v>646</v>
      </c>
      <c r="L30" s="114"/>
      <c r="M30" s="114"/>
    </row>
    <row r="31" spans="1:13" ht="15" customHeight="1">
      <c r="A31" s="61" t="s">
        <v>671</v>
      </c>
      <c r="B31" s="104" t="str">
        <f>IF(ISERR(B9),"",B9)</f>
        <v/>
      </c>
      <c r="C31" s="104" t="str">
        <f aca="true" t="shared" si="4" ref="C31:K31">IF(ISERR(C9),"",C9)</f>
        <v/>
      </c>
      <c r="D31" s="104" t="str">
        <f t="shared" si="4"/>
        <v/>
      </c>
      <c r="E31" s="104" t="str">
        <f t="shared" si="4"/>
        <v/>
      </c>
      <c r="F31" s="104" t="str">
        <f t="shared" si="4"/>
        <v/>
      </c>
      <c r="G31" s="104" t="str">
        <f t="shared" si="4"/>
        <v/>
      </c>
      <c r="H31" s="104" t="str">
        <f t="shared" si="4"/>
        <v/>
      </c>
      <c r="I31" s="104" t="str">
        <f t="shared" si="4"/>
        <v/>
      </c>
      <c r="J31" s="104" t="str">
        <f t="shared" si="4"/>
        <v/>
      </c>
      <c r="K31" s="104" t="str">
        <f t="shared" si="4"/>
        <v/>
      </c>
      <c r="L31" s="115"/>
      <c r="M31" s="116"/>
    </row>
    <row r="32" spans="1:13" ht="15" customHeight="1">
      <c r="A32" s="72" t="s">
        <v>672</v>
      </c>
      <c r="B32" s="105" t="str">
        <f>IF(B31="","",IF(AND(B31&gt;18,B31&lt;22),"Pass","Inquiry"))</f>
        <v/>
      </c>
      <c r="C32" s="105" t="str">
        <f aca="true" t="shared" si="5" ref="C32:K32">IF(C31="","",IF(AND(C31&gt;18,C31&lt;22),"Pass","Inquiry"))</f>
        <v/>
      </c>
      <c r="D32" s="105" t="str">
        <f t="shared" si="5"/>
        <v/>
      </c>
      <c r="E32" s="105" t="str">
        <f t="shared" si="5"/>
        <v/>
      </c>
      <c r="F32" s="105" t="str">
        <f t="shared" si="5"/>
        <v/>
      </c>
      <c r="G32" s="105" t="str">
        <f t="shared" si="5"/>
        <v/>
      </c>
      <c r="H32" s="105" t="str">
        <f t="shared" si="5"/>
        <v/>
      </c>
      <c r="I32" s="105" t="str">
        <f t="shared" si="5"/>
        <v/>
      </c>
      <c r="J32" s="105" t="str">
        <f t="shared" si="5"/>
        <v/>
      </c>
      <c r="K32" s="105" t="str">
        <f t="shared" si="5"/>
        <v/>
      </c>
      <c r="L32" s="117"/>
      <c r="M32" s="117"/>
    </row>
    <row r="33" spans="1:11" ht="15" customHeight="1">
      <c r="A33" s="61" t="str">
        <f>L2</f>
        <v>Control Sample</v>
      </c>
      <c r="B33" s="61"/>
      <c r="C33" s="61"/>
      <c r="D33" s="61"/>
      <c r="E33" s="61"/>
      <c r="F33" s="61"/>
      <c r="G33" s="61"/>
      <c r="H33" s="61"/>
      <c r="I33" s="61"/>
      <c r="J33" s="61"/>
      <c r="K33" s="61"/>
    </row>
    <row r="34" spans="1:11" ht="15" customHeight="1">
      <c r="A34" s="61" t="s">
        <v>632</v>
      </c>
      <c r="B34" s="61" t="s">
        <v>637</v>
      </c>
      <c r="C34" s="61" t="s">
        <v>638</v>
      </c>
      <c r="D34" s="61" t="s">
        <v>639</v>
      </c>
      <c r="E34" s="61" t="s">
        <v>640</v>
      </c>
      <c r="F34" s="61" t="s">
        <v>641</v>
      </c>
      <c r="G34" s="61" t="s">
        <v>642</v>
      </c>
      <c r="H34" s="61" t="s">
        <v>643</v>
      </c>
      <c r="I34" s="61" t="s">
        <v>644</v>
      </c>
      <c r="J34" s="61" t="s">
        <v>645</v>
      </c>
      <c r="K34" s="61" t="s">
        <v>646</v>
      </c>
    </row>
    <row r="35" spans="1:11" ht="15" customHeight="1">
      <c r="A35" s="61" t="s">
        <v>671</v>
      </c>
      <c r="B35" s="104" t="str">
        <f>IF(ISERR(B15),"",B15)</f>
        <v/>
      </c>
      <c r="C35" s="104" t="str">
        <f aca="true" t="shared" si="6" ref="C35:K35">IF(ISERR(C15),"",C15)</f>
        <v/>
      </c>
      <c r="D35" s="104" t="str">
        <f t="shared" si="6"/>
        <v/>
      </c>
      <c r="E35" s="104" t="str">
        <f t="shared" si="6"/>
        <v/>
      </c>
      <c r="F35" s="104" t="str">
        <f t="shared" si="6"/>
        <v/>
      </c>
      <c r="G35" s="104" t="str">
        <f t="shared" si="6"/>
        <v/>
      </c>
      <c r="H35" s="104" t="str">
        <f t="shared" si="6"/>
        <v/>
      </c>
      <c r="I35" s="104" t="str">
        <f t="shared" si="6"/>
        <v/>
      </c>
      <c r="J35" s="104" t="str">
        <f t="shared" si="6"/>
        <v/>
      </c>
      <c r="K35" s="104" t="str">
        <f t="shared" si="6"/>
        <v/>
      </c>
    </row>
    <row r="36" spans="1:11" ht="15" customHeight="1">
      <c r="A36" s="72" t="s">
        <v>672</v>
      </c>
      <c r="B36" s="105" t="str">
        <f>IF(B35="","",IF(AND(B35&gt;18,B35&lt;22),"Pass","Inquiry"))</f>
        <v/>
      </c>
      <c r="C36" s="105" t="str">
        <f aca="true" t="shared" si="7" ref="C36:K36">IF(C35="","",IF(AND(C35&gt;18,C35&lt;22),"Pass","Inquiry"))</f>
        <v/>
      </c>
      <c r="D36" s="105" t="str">
        <f t="shared" si="7"/>
        <v/>
      </c>
      <c r="E36" s="105" t="str">
        <f t="shared" si="7"/>
        <v/>
      </c>
      <c r="F36" s="105" t="str">
        <f t="shared" si="7"/>
        <v/>
      </c>
      <c r="G36" s="105" t="str">
        <f t="shared" si="7"/>
        <v/>
      </c>
      <c r="H36" s="105" t="str">
        <f t="shared" si="7"/>
        <v/>
      </c>
      <c r="I36" s="105" t="str">
        <f t="shared" si="7"/>
        <v/>
      </c>
      <c r="J36" s="105" t="str">
        <f t="shared" si="7"/>
        <v/>
      </c>
      <c r="K36" s="105" t="str">
        <f t="shared" si="7"/>
        <v/>
      </c>
    </row>
    <row r="37" spans="1:11" ht="15" customHeight="1">
      <c r="A37" s="103" t="s">
        <v>673</v>
      </c>
      <c r="B37" s="93"/>
      <c r="C37" s="93"/>
      <c r="D37" s="93"/>
      <c r="E37" s="93"/>
      <c r="F37" s="93"/>
      <c r="G37" s="93"/>
      <c r="H37" s="93"/>
      <c r="I37" s="93"/>
      <c r="J37" s="93"/>
      <c r="K37" s="94"/>
    </row>
    <row r="38" spans="1:11" ht="15" customHeight="1">
      <c r="A38" s="61" t="str">
        <f>$L$1</f>
        <v>Test Sample</v>
      </c>
      <c r="B38" s="61"/>
      <c r="C38" s="61"/>
      <c r="D38" s="61"/>
      <c r="E38" s="61"/>
      <c r="F38" s="61"/>
      <c r="G38" s="61"/>
      <c r="H38" s="61"/>
      <c r="I38" s="61"/>
      <c r="J38" s="61"/>
      <c r="K38" s="61"/>
    </row>
    <row r="39" spans="1:11" ht="15" customHeight="1">
      <c r="A39" s="61" t="s">
        <v>632</v>
      </c>
      <c r="B39" s="61" t="s">
        <v>637</v>
      </c>
      <c r="C39" s="61" t="s">
        <v>638</v>
      </c>
      <c r="D39" s="61" t="s">
        <v>639</v>
      </c>
      <c r="E39" s="61" t="s">
        <v>640</v>
      </c>
      <c r="F39" s="61" t="s">
        <v>641</v>
      </c>
      <c r="G39" s="61" t="s">
        <v>642</v>
      </c>
      <c r="H39" s="61" t="s">
        <v>643</v>
      </c>
      <c r="I39" s="61" t="s">
        <v>644</v>
      </c>
      <c r="J39" s="61" t="s">
        <v>645</v>
      </c>
      <c r="K39" s="61" t="s">
        <v>646</v>
      </c>
    </row>
    <row r="40" spans="1:11" ht="15" customHeight="1">
      <c r="A40" s="61" t="s">
        <v>674</v>
      </c>
      <c r="B40" s="104" t="str">
        <f>IF(ISERR(AVERAGE(Calculations!D88:D89)),"",AVERAGE(Calculations!D88:D89))</f>
        <v/>
      </c>
      <c r="C40" s="104" t="str">
        <f>IF(ISERR(AVERAGE(Calculations!E88:E89)),"",AVERAGE(Calculations!E88:E89))</f>
        <v/>
      </c>
      <c r="D40" s="104" t="str">
        <f>IF(ISERR(AVERAGE(Calculations!F88:F89)),"",AVERAGE(Calculations!F88:F89))</f>
        <v/>
      </c>
      <c r="E40" s="104" t="str">
        <f>IF(ISERR(AVERAGE(Calculations!G88:G89)),"",AVERAGE(Calculations!G88:G89))</f>
        <v/>
      </c>
      <c r="F40" s="104" t="str">
        <f>IF(ISERR(AVERAGE(Calculations!H88:H89)),"",AVERAGE(Calculations!H88:H89))</f>
        <v/>
      </c>
      <c r="G40" s="104" t="str">
        <f>IF(ISERR(AVERAGE(Calculations!I88:I89)),"",AVERAGE(Calculations!I88:I89))</f>
        <v/>
      </c>
      <c r="H40" s="104" t="str">
        <f>IF(ISERR(AVERAGE(Calculations!J88:J89)),"",AVERAGE(Calculations!J88:J89))</f>
        <v/>
      </c>
      <c r="I40" s="104" t="str">
        <f>IF(ISERR(AVERAGE(Calculations!K88:K89)),"",AVERAGE(Calculations!K88:K89))</f>
        <v/>
      </c>
      <c r="J40" s="104" t="str">
        <f>IF(ISERR(AVERAGE(Calculations!L88:L89)),"",AVERAGE(Calculations!L88:L89))</f>
        <v/>
      </c>
      <c r="K40" s="104" t="str">
        <f>IF(ISERR(AVERAGE(Calculations!M88:M89)),"",AVERAGE(Calculations!M88:M89))</f>
        <v/>
      </c>
    </row>
    <row r="41" spans="1:11" ht="15" customHeight="1">
      <c r="A41" s="72" t="s">
        <v>675</v>
      </c>
      <c r="B41" s="106" t="str">
        <f>IF(B40="","",IF(B40&lt;35,"Inquiry","PASS"))</f>
        <v/>
      </c>
      <c r="C41" s="106" t="str">
        <f aca="true" t="shared" si="8" ref="C41:K41">IF(C40="","",IF(C40&lt;35,"Inquiry","PASS"))</f>
        <v/>
      </c>
      <c r="D41" s="106" t="str">
        <f t="shared" si="8"/>
        <v/>
      </c>
      <c r="E41" s="106" t="str">
        <f t="shared" si="8"/>
        <v/>
      </c>
      <c r="F41" s="106" t="str">
        <f t="shared" si="8"/>
        <v/>
      </c>
      <c r="G41" s="106" t="str">
        <f t="shared" si="8"/>
        <v/>
      </c>
      <c r="H41" s="106" t="str">
        <f t="shared" si="8"/>
        <v/>
      </c>
      <c r="I41" s="106" t="str">
        <f t="shared" si="8"/>
        <v/>
      </c>
      <c r="J41" s="106" t="str">
        <f t="shared" si="8"/>
        <v/>
      </c>
      <c r="K41" s="106" t="str">
        <f t="shared" si="8"/>
        <v/>
      </c>
    </row>
    <row r="42" spans="1:11" ht="15" customHeight="1">
      <c r="A42" s="61" t="str">
        <f>$L$2</f>
        <v>Control Sample</v>
      </c>
      <c r="B42" s="61"/>
      <c r="C42" s="61"/>
      <c r="D42" s="61"/>
      <c r="E42" s="61"/>
      <c r="F42" s="61"/>
      <c r="G42" s="61"/>
      <c r="H42" s="61"/>
      <c r="I42" s="61"/>
      <c r="J42" s="61"/>
      <c r="K42" s="61"/>
    </row>
    <row r="43" spans="1:11" ht="15" customHeight="1">
      <c r="A43" s="61" t="s">
        <v>632</v>
      </c>
      <c r="B43" s="61" t="s">
        <v>637</v>
      </c>
      <c r="C43" s="61" t="s">
        <v>638</v>
      </c>
      <c r="D43" s="61" t="s">
        <v>639</v>
      </c>
      <c r="E43" s="61" t="s">
        <v>640</v>
      </c>
      <c r="F43" s="61" t="s">
        <v>641</v>
      </c>
      <c r="G43" s="61" t="s">
        <v>642</v>
      </c>
      <c r="H43" s="61" t="s">
        <v>643</v>
      </c>
      <c r="I43" s="61" t="s">
        <v>644</v>
      </c>
      <c r="J43" s="61" t="s">
        <v>645</v>
      </c>
      <c r="K43" s="61" t="s">
        <v>646</v>
      </c>
    </row>
    <row r="44" spans="1:11" ht="15" customHeight="1">
      <c r="A44" s="61" t="s">
        <v>674</v>
      </c>
      <c r="B44" s="104" t="str">
        <f>IF(ISERR(AVERAGE(Calculations!P88:P89)),"",AVERAGE(Calculations!P88:P89))</f>
        <v/>
      </c>
      <c r="C44" s="104" t="str">
        <f>IF(ISERR(AVERAGE(Calculations!Q88:Q89)),"",AVERAGE(Calculations!Q88:Q89))</f>
        <v/>
      </c>
      <c r="D44" s="104" t="str">
        <f>IF(ISERR(AVERAGE(Calculations!R88:R89)),"",AVERAGE(Calculations!R88:R89))</f>
        <v/>
      </c>
      <c r="E44" s="104" t="str">
        <f>IF(ISERR(AVERAGE(Calculations!S88:S89)),"",AVERAGE(Calculations!S88:S89))</f>
        <v/>
      </c>
      <c r="F44" s="104" t="str">
        <f>IF(ISERR(AVERAGE(Calculations!T88:T89)),"",AVERAGE(Calculations!T88:T89))</f>
        <v/>
      </c>
      <c r="G44" s="104" t="str">
        <f>IF(ISERR(AVERAGE(Calculations!U88:U89)),"",AVERAGE(Calculations!U88:U89))</f>
        <v/>
      </c>
      <c r="H44" s="104" t="str">
        <f>IF(ISERR(AVERAGE(Calculations!V88:V89)),"",AVERAGE(Calculations!V88:V89))</f>
        <v/>
      </c>
      <c r="I44" s="104" t="str">
        <f>IF(ISERR(AVERAGE(Calculations!W88:W89)),"",AVERAGE(Calculations!W88:W89))</f>
        <v/>
      </c>
      <c r="J44" s="104" t="str">
        <f>IF(ISERR(AVERAGE(Calculations!X88:X89)),"",AVERAGE(Calculations!X88:X89))</f>
        <v/>
      </c>
      <c r="K44" s="104" t="str">
        <f>IF(ISERR(AVERAGE(Calculations!Y88:Y89)),"",AVERAGE(Calculations!Y88:Y89))</f>
        <v/>
      </c>
    </row>
    <row r="45" spans="1:11" ht="15" customHeight="1">
      <c r="A45" s="72" t="s">
        <v>675</v>
      </c>
      <c r="B45" s="106" t="str">
        <f>IF(B44="","",IF(B44&lt;35,"Inquiry","PASS"))</f>
        <v/>
      </c>
      <c r="C45" s="106" t="str">
        <f aca="true" t="shared" si="9" ref="C45:K45">IF(C44="","",IF(C44&lt;35,"Inquiry","PASS"))</f>
        <v/>
      </c>
      <c r="D45" s="106" t="str">
        <f t="shared" si="9"/>
        <v/>
      </c>
      <c r="E45" s="106" t="str">
        <f t="shared" si="9"/>
        <v/>
      </c>
      <c r="F45" s="106" t="str">
        <f t="shared" si="9"/>
        <v/>
      </c>
      <c r="G45" s="106" t="str">
        <f t="shared" si="9"/>
        <v/>
      </c>
      <c r="H45" s="106" t="str">
        <f t="shared" si="9"/>
        <v/>
      </c>
      <c r="I45" s="106" t="str">
        <f t="shared" si="9"/>
        <v/>
      </c>
      <c r="J45" s="106" t="str">
        <f t="shared" si="9"/>
        <v/>
      </c>
      <c r="K45" s="106" t="str">
        <f t="shared" si="9"/>
        <v/>
      </c>
    </row>
    <row r="46" spans="1:18" s="59" customFormat="1" ht="15" customHeight="1">
      <c r="A46" s="95" t="str">
        <f>'Gene Table'!A99</f>
        <v>Plate 2</v>
      </c>
      <c r="B46" s="96"/>
      <c r="C46" s="96"/>
      <c r="D46" s="96"/>
      <c r="E46" s="96"/>
      <c r="F46" s="96"/>
      <c r="G46" s="96"/>
      <c r="H46" s="96"/>
      <c r="I46" s="96"/>
      <c r="J46" s="96"/>
      <c r="K46" s="96"/>
      <c r="L46" s="96"/>
      <c r="M46" s="118"/>
      <c r="N46" s="110"/>
      <c r="O46" s="110"/>
      <c r="P46" s="110"/>
      <c r="Q46" s="110"/>
      <c r="R46" s="110"/>
    </row>
    <row r="47" spans="1:13" ht="15" customHeight="1">
      <c r="A47" s="103" t="s">
        <v>659</v>
      </c>
      <c r="B47" s="107"/>
      <c r="C47" s="107"/>
      <c r="D47" s="107"/>
      <c r="E47" s="107"/>
      <c r="F47" s="107"/>
      <c r="G47" s="107"/>
      <c r="H47" s="107"/>
      <c r="I47" s="107"/>
      <c r="J47" s="107"/>
      <c r="K47" s="107"/>
      <c r="L47" s="107"/>
      <c r="M47" s="119"/>
    </row>
    <row r="48" spans="1:13" ht="15" customHeight="1">
      <c r="A48" s="56" t="str">
        <f>L1</f>
        <v>Test Sample</v>
      </c>
      <c r="B48" s="57"/>
      <c r="C48" s="57"/>
      <c r="D48" s="57"/>
      <c r="E48" s="57"/>
      <c r="F48" s="57"/>
      <c r="G48" s="57"/>
      <c r="H48" s="57"/>
      <c r="I48" s="57"/>
      <c r="J48" s="57"/>
      <c r="K48" s="57"/>
      <c r="L48" s="57"/>
      <c r="M48" s="58"/>
    </row>
    <row r="49" spans="1:13" ht="15" customHeight="1">
      <c r="A49" s="61" t="s">
        <v>632</v>
      </c>
      <c r="B49" s="61" t="s">
        <v>637</v>
      </c>
      <c r="C49" s="61" t="s">
        <v>638</v>
      </c>
      <c r="D49" s="61" t="s">
        <v>639</v>
      </c>
      <c r="E49" s="61" t="s">
        <v>640</v>
      </c>
      <c r="F49" s="61" t="s">
        <v>641</v>
      </c>
      <c r="G49" s="61" t="s">
        <v>642</v>
      </c>
      <c r="H49" s="61" t="s">
        <v>643</v>
      </c>
      <c r="I49" s="61" t="s">
        <v>644</v>
      </c>
      <c r="J49" s="61" t="s">
        <v>645</v>
      </c>
      <c r="K49" s="61" t="s">
        <v>646</v>
      </c>
      <c r="L49" s="72" t="s">
        <v>660</v>
      </c>
      <c r="M49" s="111" t="s">
        <v>661</v>
      </c>
    </row>
    <row r="50" spans="1:13" ht="15" customHeight="1">
      <c r="A50" s="61" t="s">
        <v>662</v>
      </c>
      <c r="B50" s="104" t="str">
        <f>IF(ISERROR(AVERAGE(Calculations!D194:D195)),"",AVERAGE(Calculations!D194:D195))</f>
        <v/>
      </c>
      <c r="C50" s="104" t="str">
        <f>IF(ISERROR(AVERAGE(Calculations!E194:E195)),"",AVERAGE(Calculations!E194:E195))</f>
        <v/>
      </c>
      <c r="D50" s="104" t="str">
        <f>IF(ISERROR(AVERAGE(Calculations!F194:F195)),"",AVERAGE(Calculations!F194:F195))</f>
        <v/>
      </c>
      <c r="E50" s="104" t="str">
        <f>IF(ISERROR(AVERAGE(Calculations!G194:G195)),"",AVERAGE(Calculations!G194:G195))</f>
        <v/>
      </c>
      <c r="F50" s="104" t="str">
        <f>IF(ISERROR(AVERAGE(Calculations!H194:H195)),"",AVERAGE(Calculations!H194:H195))</f>
        <v/>
      </c>
      <c r="G50" s="104" t="str">
        <f>IF(ISERROR(AVERAGE(Calculations!I194:I195)),"",AVERAGE(Calculations!I194:I195))</f>
        <v/>
      </c>
      <c r="H50" s="104" t="str">
        <f>IF(ISERROR(AVERAGE(Calculations!J194:J195)),"",AVERAGE(Calculations!J194:J195))</f>
        <v/>
      </c>
      <c r="I50" s="104" t="str">
        <f>IF(ISERROR(AVERAGE(Calculations!K194:K195)),"",AVERAGE(Calculations!K194:K195))</f>
        <v/>
      </c>
      <c r="J50" s="104" t="str">
        <f>IF(ISERROR(AVERAGE(Calculations!L194:L195)),"",AVERAGE(Calculations!L194:L195))</f>
        <v/>
      </c>
      <c r="K50" s="104" t="str">
        <f>IF(ISERROR(AVERAGE(Calculations!M194:M195)),"",AVERAGE(Calculations!M194:M195))</f>
        <v/>
      </c>
      <c r="L50" s="112" t="e">
        <f>AVERAGE(B50:K50)</f>
        <v>#DIV/0!</v>
      </c>
      <c r="M50" s="112" t="e">
        <f>STDEV(B50:K50)</f>
        <v>#DIV/0!</v>
      </c>
    </row>
    <row r="51" spans="1:13" ht="15" customHeight="1">
      <c r="A51" s="72" t="s">
        <v>663</v>
      </c>
      <c r="B51" s="104" t="str">
        <f>IF(ISERROR(STDEV(Calculations!D194:D195)),"",STDEV(Calculations!D194:D195))</f>
        <v/>
      </c>
      <c r="C51" s="104" t="str">
        <f>IF(ISERROR(STDEV(Calculations!E194:E195)),"",STDEV(Calculations!E194:E195))</f>
        <v/>
      </c>
      <c r="D51" s="104" t="str">
        <f>IF(ISERROR(STDEV(Calculations!F194:F195)),"",STDEV(Calculations!F194:F195))</f>
        <v/>
      </c>
      <c r="E51" s="104" t="str">
        <f>IF(ISERROR(STDEV(Calculations!G194:G195)),"",STDEV(Calculations!G194:G195))</f>
        <v/>
      </c>
      <c r="F51" s="104" t="str">
        <f>IF(ISERROR(STDEV(Calculations!H194:H195)),"",STDEV(Calculations!H194:H195))</f>
        <v/>
      </c>
      <c r="G51" s="104" t="str">
        <f>IF(ISERROR(STDEV(Calculations!I194:I195)),"",STDEV(Calculations!I194:I195))</f>
        <v/>
      </c>
      <c r="H51" s="104" t="str">
        <f>IF(ISERROR(STDEV(Calculations!J194:J195)),"",STDEV(Calculations!J194:J195))</f>
        <v/>
      </c>
      <c r="I51" s="104" t="str">
        <f>IF(ISERROR(STDEV(Calculations!K194:K195)),"",STDEV(Calculations!K194:K195))</f>
        <v/>
      </c>
      <c r="J51" s="104" t="str">
        <f>IF(ISERROR(STDEV(Calculations!L194:L195)),"",STDEV(Calculations!L194:L195))</f>
        <v/>
      </c>
      <c r="K51" s="104" t="str">
        <f>IF(ISERROR(STDEV(Calculations!M194:M195)),"",STDEV(Calculations!M194:M195))</f>
        <v/>
      </c>
      <c r="L51" s="112" t="e">
        <f>AVERAGE(B51:K51)</f>
        <v>#DIV/0!</v>
      </c>
      <c r="M51" s="112" t="s">
        <v>664</v>
      </c>
    </row>
    <row r="52" spans="1:13" ht="15" customHeight="1">
      <c r="A52" s="61" t="s">
        <v>665</v>
      </c>
      <c r="B52" s="104" t="str">
        <f>IF(ISERROR(AVERAGE(Calculations!D192:D193)),"",AVERAGE(Calculations!D192:D193))</f>
        <v/>
      </c>
      <c r="C52" s="104" t="str">
        <f>IF(ISERROR(AVERAGE(Calculations!E192:E193)),"",AVERAGE(Calculations!E192:E193))</f>
        <v/>
      </c>
      <c r="D52" s="104" t="str">
        <f>IF(ISERROR(AVERAGE(Calculations!F192:F193)),"",AVERAGE(Calculations!F192:F193))</f>
        <v/>
      </c>
      <c r="E52" s="104" t="str">
        <f>IF(ISERROR(AVERAGE(Calculations!G192:G193)),"",AVERAGE(Calculations!G192:G193))</f>
        <v/>
      </c>
      <c r="F52" s="104" t="str">
        <f>IF(ISERROR(AVERAGE(Calculations!H192:H193)),"",AVERAGE(Calculations!H192:H193))</f>
        <v/>
      </c>
      <c r="G52" s="104" t="str">
        <f>IF(ISERROR(AVERAGE(Calculations!I192:I193)),"",AVERAGE(Calculations!I192:I193))</f>
        <v/>
      </c>
      <c r="H52" s="104" t="str">
        <f>IF(ISERROR(AVERAGE(Calculations!J192:J193)),"",AVERAGE(Calculations!J192:J193))</f>
        <v/>
      </c>
      <c r="I52" s="104" t="str">
        <f>IF(ISERROR(AVERAGE(Calculations!K192:K193)),"",AVERAGE(Calculations!K192:K193))</f>
        <v/>
      </c>
      <c r="J52" s="104" t="str">
        <f>IF(ISERROR(AVERAGE(Calculations!L192:L193)),"",AVERAGE(Calculations!L192:L193))</f>
        <v/>
      </c>
      <c r="K52" s="104" t="str">
        <f>IF(ISERROR(AVERAGE(Calculations!M192:M193)),"",AVERAGE(Calculations!M192:M193))</f>
        <v/>
      </c>
      <c r="L52" s="112" t="e">
        <f>AVERAGE(B52:K52)</f>
        <v>#DIV/0!</v>
      </c>
      <c r="M52" s="112" t="e">
        <f>STDEV(B52:K52)</f>
        <v>#DIV/0!</v>
      </c>
    </row>
    <row r="53" spans="1:13" ht="15" customHeight="1">
      <c r="A53" s="72" t="s">
        <v>666</v>
      </c>
      <c r="B53" s="104" t="str">
        <f>IF(ISERROR(STDEV(Calculations!D192:D193)),"",STDEV(Calculations!D192:D193))</f>
        <v/>
      </c>
      <c r="C53" s="104" t="str">
        <f>IF(ISERROR(STDEV(Calculations!E192:E193)),"",STDEV(Calculations!E192:E193))</f>
        <v/>
      </c>
      <c r="D53" s="104" t="str">
        <f>IF(ISERROR(STDEV(Calculations!F192:F193)),"",STDEV(Calculations!F192:F193))</f>
        <v/>
      </c>
      <c r="E53" s="104" t="str">
        <f>IF(ISERROR(STDEV(Calculations!G192:G193)),"",STDEV(Calculations!G192:G193))</f>
        <v/>
      </c>
      <c r="F53" s="104" t="str">
        <f>IF(ISERROR(STDEV(Calculations!H192:H193)),"",STDEV(Calculations!H192:H193))</f>
        <v/>
      </c>
      <c r="G53" s="104" t="str">
        <f>IF(ISERROR(STDEV(Calculations!I192:I193)),"",STDEV(Calculations!I192:I193))</f>
        <v/>
      </c>
      <c r="H53" s="104" t="str">
        <f>IF(ISERROR(STDEV(Calculations!J192:J193)),"",STDEV(Calculations!J192:J193))</f>
        <v/>
      </c>
      <c r="I53" s="104" t="str">
        <f>IF(ISERROR(STDEV(Calculations!K192:K193)),"",STDEV(Calculations!K192:K193))</f>
        <v/>
      </c>
      <c r="J53" s="104" t="str">
        <f>IF(ISERROR(STDEV(Calculations!L192:L193)),"",STDEV(Calculations!L192:L193))</f>
        <v/>
      </c>
      <c r="K53" s="104" t="str">
        <f>IF(ISERROR(STDEV(Calculations!M192:M193)),"",STDEV(Calculations!M192:M193))</f>
        <v/>
      </c>
      <c r="L53" s="112" t="e">
        <f>AVERAGE(B53:K53)</f>
        <v>#DIV/0!</v>
      </c>
      <c r="M53" s="112" t="s">
        <v>664</v>
      </c>
    </row>
    <row r="54" spans="1:13" ht="15" customHeight="1">
      <c r="A54" s="56" t="str">
        <f>L2</f>
        <v>Control Sample</v>
      </c>
      <c r="B54" s="57"/>
      <c r="C54" s="57"/>
      <c r="D54" s="57"/>
      <c r="E54" s="57"/>
      <c r="F54" s="57"/>
      <c r="G54" s="57"/>
      <c r="H54" s="57"/>
      <c r="I54" s="57"/>
      <c r="J54" s="57"/>
      <c r="K54" s="57"/>
      <c r="L54" s="57"/>
      <c r="M54" s="58"/>
    </row>
    <row r="55" spans="1:13" ht="15" customHeight="1">
      <c r="A55" s="61" t="s">
        <v>632</v>
      </c>
      <c r="B55" s="61" t="s">
        <v>637</v>
      </c>
      <c r="C55" s="61" t="s">
        <v>638</v>
      </c>
      <c r="D55" s="61" t="s">
        <v>639</v>
      </c>
      <c r="E55" s="61" t="s">
        <v>640</v>
      </c>
      <c r="F55" s="61" t="s">
        <v>641</v>
      </c>
      <c r="G55" s="61" t="s">
        <v>642</v>
      </c>
      <c r="H55" s="61" t="s">
        <v>643</v>
      </c>
      <c r="I55" s="61" t="s">
        <v>644</v>
      </c>
      <c r="J55" s="61" t="s">
        <v>645</v>
      </c>
      <c r="K55" s="61" t="s">
        <v>646</v>
      </c>
      <c r="L55" s="72" t="s">
        <v>660</v>
      </c>
      <c r="M55" s="111" t="s">
        <v>661</v>
      </c>
    </row>
    <row r="56" spans="1:13" ht="15" customHeight="1">
      <c r="A56" s="61" t="s">
        <v>662</v>
      </c>
      <c r="B56" s="104" t="str">
        <f>IF(ISERROR(AVERAGE(Calculations!P194:P195)),"",AVERAGE(Calculations!P194:P195))</f>
        <v/>
      </c>
      <c r="C56" s="104" t="str">
        <f>IF(ISERROR(AVERAGE(Calculations!Q194:Q195)),"",AVERAGE(Calculations!Q194:Q195))</f>
        <v/>
      </c>
      <c r="D56" s="104" t="str">
        <f>IF(ISERROR(AVERAGE(Calculations!R194:R195)),"",AVERAGE(Calculations!R194:R195))</f>
        <v/>
      </c>
      <c r="E56" s="104" t="str">
        <f>IF(ISERROR(AVERAGE(Calculations!S194:S195)),"",AVERAGE(Calculations!S194:S195))</f>
        <v/>
      </c>
      <c r="F56" s="104" t="str">
        <f>IF(ISERROR(AVERAGE(Calculations!T194:T195)),"",AVERAGE(Calculations!T194:T195))</f>
        <v/>
      </c>
      <c r="G56" s="104" t="str">
        <f>IF(ISERROR(AVERAGE(Calculations!U194:U195)),"",AVERAGE(Calculations!U194:U195))</f>
        <v/>
      </c>
      <c r="H56" s="104" t="str">
        <f>IF(ISERROR(AVERAGE(Calculations!V194:V195)),"",AVERAGE(Calculations!V194:V195))</f>
        <v/>
      </c>
      <c r="I56" s="104" t="str">
        <f>IF(ISERROR(AVERAGE(Calculations!W194:W195)),"",AVERAGE(Calculations!W194:W195))</f>
        <v/>
      </c>
      <c r="J56" s="104" t="str">
        <f>IF(ISERROR(AVERAGE(Calculations!X194:X195)),"",AVERAGE(Calculations!X194:X195))</f>
        <v/>
      </c>
      <c r="K56" s="104" t="str">
        <f>IF(ISERROR(AVERAGE(Calculations!Y194:Y195)),"",AVERAGE(Calculations!Y194:Y195))</f>
        <v/>
      </c>
      <c r="L56" s="112" t="e">
        <f>AVERAGE(B56:K56)</f>
        <v>#DIV/0!</v>
      </c>
      <c r="M56" s="112" t="e">
        <f>STDEV(B56:K56)</f>
        <v>#DIV/0!</v>
      </c>
    </row>
    <row r="57" spans="1:13" ht="15" customHeight="1">
      <c r="A57" s="72" t="s">
        <v>663</v>
      </c>
      <c r="B57" s="104" t="str">
        <f>IF(ISERROR(STDEV(Calculations!P194:P195)),"",STDEV(Calculations!P194:P195))</f>
        <v/>
      </c>
      <c r="C57" s="104" t="str">
        <f>IF(ISERROR(STDEV(Calculations!Q194:Q195)),"",STDEV(Calculations!Q194:Q195))</f>
        <v/>
      </c>
      <c r="D57" s="104" t="str">
        <f>IF(ISERROR(STDEV(Calculations!R194:R195)),"",STDEV(Calculations!R194:R195))</f>
        <v/>
      </c>
      <c r="E57" s="104" t="str">
        <f>IF(ISERROR(STDEV(Calculations!S194:S195)),"",STDEV(Calculations!S194:S195))</f>
        <v/>
      </c>
      <c r="F57" s="104" t="str">
        <f>IF(ISERROR(STDEV(Calculations!T194:T195)),"",STDEV(Calculations!T194:T195))</f>
        <v/>
      </c>
      <c r="G57" s="104" t="str">
        <f>IF(ISERROR(STDEV(Calculations!U194:U195)),"",STDEV(Calculations!U194:U195))</f>
        <v/>
      </c>
      <c r="H57" s="104" t="str">
        <f>IF(ISERROR(STDEV(Calculations!V194:V195)),"",STDEV(Calculations!V194:V195))</f>
        <v/>
      </c>
      <c r="I57" s="104" t="str">
        <f>IF(ISERROR(STDEV(Calculations!W194:W195)),"",STDEV(Calculations!W194:W195))</f>
        <v/>
      </c>
      <c r="J57" s="104" t="str">
        <f>IF(ISERROR(STDEV(Calculations!X194:X195)),"",STDEV(Calculations!X194:X195))</f>
        <v/>
      </c>
      <c r="K57" s="104" t="str">
        <f>IF(ISERROR(STDEV(Calculations!Y194:Y195)),"",STDEV(Calculations!Y194:Y195))</f>
        <v/>
      </c>
      <c r="L57" s="112" t="e">
        <f>AVERAGE(B57:K57)</f>
        <v>#DIV/0!</v>
      </c>
      <c r="M57" s="112" t="s">
        <v>664</v>
      </c>
    </row>
    <row r="58" spans="1:13" ht="15" customHeight="1">
      <c r="A58" s="61" t="s">
        <v>665</v>
      </c>
      <c r="B58" s="104" t="str">
        <f>IF(ISERROR(AVERAGE(Calculations!P192:P193)),"",AVERAGE(Calculations!P192:P193))</f>
        <v/>
      </c>
      <c r="C58" s="104" t="str">
        <f>IF(ISERROR(AVERAGE(Calculations!Q192:Q193)),"",AVERAGE(Calculations!Q192:Q193))</f>
        <v/>
      </c>
      <c r="D58" s="104" t="str">
        <f>IF(ISERROR(AVERAGE(Calculations!R192:R193)),"",AVERAGE(Calculations!R192:R193))</f>
        <v/>
      </c>
      <c r="E58" s="104" t="str">
        <f>IF(ISERROR(AVERAGE(Calculations!S192:S193)),"",AVERAGE(Calculations!S192:S193))</f>
        <v/>
      </c>
      <c r="F58" s="104" t="str">
        <f>IF(ISERROR(AVERAGE(Calculations!T192:T193)),"",AVERAGE(Calculations!T192:T193))</f>
        <v/>
      </c>
      <c r="G58" s="104" t="str">
        <f>IF(ISERROR(AVERAGE(Calculations!U192:U193)),"",AVERAGE(Calculations!U192:U193))</f>
        <v/>
      </c>
      <c r="H58" s="104" t="str">
        <f>IF(ISERROR(AVERAGE(Calculations!V192:V193)),"",AVERAGE(Calculations!V192:V193))</f>
        <v/>
      </c>
      <c r="I58" s="104" t="str">
        <f>IF(ISERROR(AVERAGE(Calculations!W192:W193)),"",AVERAGE(Calculations!W192:W193))</f>
        <v/>
      </c>
      <c r="J58" s="104" t="str">
        <f>IF(ISERROR(AVERAGE(Calculations!X192:X193)),"",AVERAGE(Calculations!X192:X193))</f>
        <v/>
      </c>
      <c r="K58" s="104" t="str">
        <f>IF(ISERROR(AVERAGE(Calculations!Y192:Y193)),"",AVERAGE(Calculations!Y192:Y193))</f>
        <v/>
      </c>
      <c r="L58" s="112" t="e">
        <f>AVERAGE(B58:K58)</f>
        <v>#DIV/0!</v>
      </c>
      <c r="M58" s="112" t="e">
        <f>STDEV(B58:K58)</f>
        <v>#DIV/0!</v>
      </c>
    </row>
    <row r="59" spans="1:13" ht="15" customHeight="1">
      <c r="A59" s="72" t="s">
        <v>666</v>
      </c>
      <c r="B59" s="104" t="str">
        <f>IF(ISERROR(STDEV(Calculations!P192:P193)),"",STDEV(Calculations!P192:P193))</f>
        <v/>
      </c>
      <c r="C59" s="104" t="str">
        <f>IF(ISERROR(STDEV(Calculations!Q192:Q193)),"",STDEV(Calculations!Q192:Q193))</f>
        <v/>
      </c>
      <c r="D59" s="104" t="str">
        <f>IF(ISERROR(STDEV(Calculations!R192:R193)),"",STDEV(Calculations!R192:R193))</f>
        <v/>
      </c>
      <c r="E59" s="104" t="str">
        <f>IF(ISERROR(STDEV(Calculations!S192:S193)),"",STDEV(Calculations!S192:S193))</f>
        <v/>
      </c>
      <c r="F59" s="104" t="str">
        <f>IF(ISERROR(STDEV(Calculations!T192:T193)),"",STDEV(Calculations!T192:T193))</f>
        <v/>
      </c>
      <c r="G59" s="104" t="str">
        <f>IF(ISERROR(STDEV(Calculations!U192:U193)),"",STDEV(Calculations!U192:U193))</f>
        <v/>
      </c>
      <c r="H59" s="104" t="str">
        <f>IF(ISERROR(STDEV(Calculations!V192:V193)),"",STDEV(Calculations!V192:V193))</f>
        <v/>
      </c>
      <c r="I59" s="104" t="str">
        <f>IF(ISERROR(STDEV(Calculations!W192:W193)),"",STDEV(Calculations!W192:W193))</f>
        <v/>
      </c>
      <c r="J59" s="104" t="str">
        <f>IF(ISERROR(STDEV(Calculations!X192:X193)),"",STDEV(Calculations!X192:X193))</f>
        <v/>
      </c>
      <c r="K59" s="104" t="str">
        <f>IF(ISERROR(STDEV(Calculations!Y192:Y193)),"",STDEV(Calculations!Y192:Y193))</f>
        <v/>
      </c>
      <c r="L59" s="112" t="e">
        <f>AVERAGE(B59:K59)</f>
        <v>#DIV/0!</v>
      </c>
      <c r="M59" s="112" t="s">
        <v>664</v>
      </c>
    </row>
    <row r="60" spans="1:13" ht="15" customHeight="1">
      <c r="A60" s="103" t="s">
        <v>667</v>
      </c>
      <c r="B60" s="93"/>
      <c r="C60" s="93"/>
      <c r="D60" s="93"/>
      <c r="E60" s="93"/>
      <c r="F60" s="93"/>
      <c r="G60" s="93"/>
      <c r="H60" s="93"/>
      <c r="I60" s="93"/>
      <c r="J60" s="93"/>
      <c r="K60" s="94"/>
      <c r="L60" s="113"/>
      <c r="M60" s="113"/>
    </row>
    <row r="61" spans="1:13" ht="15" customHeight="1">
      <c r="A61" s="61" t="str">
        <f>L1</f>
        <v>Test Sample</v>
      </c>
      <c r="B61" s="61"/>
      <c r="C61" s="61"/>
      <c r="D61" s="61"/>
      <c r="E61" s="61"/>
      <c r="F61" s="61"/>
      <c r="G61" s="61"/>
      <c r="H61" s="61"/>
      <c r="I61" s="61"/>
      <c r="J61" s="61"/>
      <c r="K61" s="61"/>
      <c r="L61" s="113"/>
      <c r="M61" s="113"/>
    </row>
    <row r="62" spans="1:13" ht="15" customHeight="1">
      <c r="A62" s="61" t="s">
        <v>632</v>
      </c>
      <c r="B62" s="61" t="s">
        <v>637</v>
      </c>
      <c r="C62" s="61" t="s">
        <v>638</v>
      </c>
      <c r="D62" s="61" t="s">
        <v>639</v>
      </c>
      <c r="E62" s="61" t="s">
        <v>640</v>
      </c>
      <c r="F62" s="61" t="s">
        <v>641</v>
      </c>
      <c r="G62" s="61" t="s">
        <v>642</v>
      </c>
      <c r="H62" s="61" t="s">
        <v>643</v>
      </c>
      <c r="I62" s="61" t="s">
        <v>644</v>
      </c>
      <c r="J62" s="61" t="s">
        <v>645</v>
      </c>
      <c r="K62" s="61" t="s">
        <v>646</v>
      </c>
      <c r="L62" s="113"/>
      <c r="M62" s="113"/>
    </row>
    <row r="63" spans="1:13" ht="15" customHeight="1">
      <c r="A63" s="61" t="s">
        <v>668</v>
      </c>
      <c r="B63" s="104" t="str">
        <f>IF(ISERR(B52),"",B52)</f>
        <v/>
      </c>
      <c r="C63" s="104" t="str">
        <f aca="true" t="shared" si="10" ref="C63:K63">IF(ISERR(C52),"",C52)</f>
        <v/>
      </c>
      <c r="D63" s="104" t="str">
        <f t="shared" si="10"/>
        <v/>
      </c>
      <c r="E63" s="104" t="str">
        <f t="shared" si="10"/>
        <v/>
      </c>
      <c r="F63" s="104" t="str">
        <f t="shared" si="10"/>
        <v/>
      </c>
      <c r="G63" s="104" t="str">
        <f t="shared" si="10"/>
        <v/>
      </c>
      <c r="H63" s="104" t="str">
        <f t="shared" si="10"/>
        <v/>
      </c>
      <c r="I63" s="104" t="str">
        <f t="shared" si="10"/>
        <v/>
      </c>
      <c r="J63" s="104" t="str">
        <f t="shared" si="10"/>
        <v/>
      </c>
      <c r="K63" s="104" t="str">
        <f t="shared" si="10"/>
        <v/>
      </c>
      <c r="L63" s="113"/>
      <c r="M63" s="113"/>
    </row>
    <row r="64" spans="1:13" ht="15" customHeight="1">
      <c r="A64" s="72" t="s">
        <v>669</v>
      </c>
      <c r="B64" s="105" t="str">
        <f>IF(B63="","",IF(AND(B63&gt;17,B63&lt;23),"Pass","Inquiry"))</f>
        <v/>
      </c>
      <c r="C64" s="105" t="str">
        <f aca="true" t="shared" si="11" ref="C64:K64">IF(C63="","",IF(AND(C63&gt;17,C63&lt;23),"Pass","Inquiry"))</f>
        <v/>
      </c>
      <c r="D64" s="105" t="str">
        <f t="shared" si="11"/>
        <v/>
      </c>
      <c r="E64" s="105" t="str">
        <f t="shared" si="11"/>
        <v/>
      </c>
      <c r="F64" s="105" t="str">
        <f t="shared" si="11"/>
        <v/>
      </c>
      <c r="G64" s="105" t="str">
        <f t="shared" si="11"/>
        <v/>
      </c>
      <c r="H64" s="105" t="str">
        <f t="shared" si="11"/>
        <v/>
      </c>
      <c r="I64" s="105" t="str">
        <f t="shared" si="11"/>
        <v/>
      </c>
      <c r="J64" s="105" t="str">
        <f t="shared" si="11"/>
        <v/>
      </c>
      <c r="K64" s="105" t="str">
        <f t="shared" si="11"/>
        <v/>
      </c>
      <c r="L64" s="113"/>
      <c r="M64" s="113"/>
    </row>
    <row r="65" spans="1:13" ht="15" customHeight="1">
      <c r="A65" s="61" t="str">
        <f>L2</f>
        <v>Control Sample</v>
      </c>
      <c r="B65" s="61"/>
      <c r="C65" s="61"/>
      <c r="D65" s="61"/>
      <c r="E65" s="61"/>
      <c r="F65" s="61"/>
      <c r="G65" s="61"/>
      <c r="H65" s="61"/>
      <c r="I65" s="61"/>
      <c r="J65" s="61"/>
      <c r="K65" s="61"/>
      <c r="L65" s="113"/>
      <c r="M65" s="113"/>
    </row>
    <row r="66" spans="1:13" ht="15" customHeight="1">
      <c r="A66" s="61" t="s">
        <v>632</v>
      </c>
      <c r="B66" s="61" t="s">
        <v>637</v>
      </c>
      <c r="C66" s="61" t="s">
        <v>638</v>
      </c>
      <c r="D66" s="61" t="s">
        <v>639</v>
      </c>
      <c r="E66" s="61" t="s">
        <v>640</v>
      </c>
      <c r="F66" s="61" t="s">
        <v>641</v>
      </c>
      <c r="G66" s="61" t="s">
        <v>642</v>
      </c>
      <c r="H66" s="61" t="s">
        <v>643</v>
      </c>
      <c r="I66" s="61" t="s">
        <v>644</v>
      </c>
      <c r="J66" s="61" t="s">
        <v>645</v>
      </c>
      <c r="K66" s="61" t="s">
        <v>646</v>
      </c>
      <c r="L66" s="113"/>
      <c r="M66" s="113"/>
    </row>
    <row r="67" spans="1:13" ht="15" customHeight="1">
      <c r="A67" s="61" t="s">
        <v>668</v>
      </c>
      <c r="B67" s="104" t="str">
        <f>IF(ISERR(B58),"",B58)</f>
        <v/>
      </c>
      <c r="C67" s="104" t="str">
        <f aca="true" t="shared" si="12" ref="C67:K67">IF(ISERR(C58),"",C58)</f>
        <v/>
      </c>
      <c r="D67" s="104" t="str">
        <f t="shared" si="12"/>
        <v/>
      </c>
      <c r="E67" s="104" t="str">
        <f t="shared" si="12"/>
        <v/>
      </c>
      <c r="F67" s="104" t="str">
        <f t="shared" si="12"/>
        <v/>
      </c>
      <c r="G67" s="104" t="str">
        <f t="shared" si="12"/>
        <v/>
      </c>
      <c r="H67" s="104" t="str">
        <f t="shared" si="12"/>
        <v/>
      </c>
      <c r="I67" s="104" t="str">
        <f t="shared" si="12"/>
        <v/>
      </c>
      <c r="J67" s="104" t="str">
        <f t="shared" si="12"/>
        <v/>
      </c>
      <c r="K67" s="104" t="str">
        <f t="shared" si="12"/>
        <v/>
      </c>
      <c r="L67" s="113"/>
      <c r="M67" s="113"/>
    </row>
    <row r="68" spans="1:13" ht="15" customHeight="1">
      <c r="A68" s="72" t="s">
        <v>669</v>
      </c>
      <c r="B68" s="105" t="str">
        <f>IF(B67="","",IF(AND(B67&gt;17,B67&lt;23),"Pass","Inquiry"))</f>
        <v/>
      </c>
      <c r="C68" s="105" t="str">
        <f aca="true" t="shared" si="13" ref="C68:K68">IF(C67="","",IF(AND(C67&gt;17,C67&lt;23),"Pass","Inquiry"))</f>
        <v/>
      </c>
      <c r="D68" s="105" t="str">
        <f t="shared" si="13"/>
        <v/>
      </c>
      <c r="E68" s="105" t="str">
        <f t="shared" si="13"/>
        <v/>
      </c>
      <c r="F68" s="105" t="str">
        <f t="shared" si="13"/>
        <v/>
      </c>
      <c r="G68" s="105" t="str">
        <f t="shared" si="13"/>
        <v/>
      </c>
      <c r="H68" s="105" t="str">
        <f t="shared" si="13"/>
        <v/>
      </c>
      <c r="I68" s="105" t="str">
        <f t="shared" si="13"/>
        <v/>
      </c>
      <c r="J68" s="105" t="str">
        <f t="shared" si="13"/>
        <v/>
      </c>
      <c r="K68" s="105" t="str">
        <f t="shared" si="13"/>
        <v/>
      </c>
      <c r="L68" s="113"/>
      <c r="M68" s="113"/>
    </row>
    <row r="69" spans="1:11" ht="15" customHeight="1">
      <c r="A69" s="103" t="s">
        <v>670</v>
      </c>
      <c r="B69" s="93"/>
      <c r="C69" s="93"/>
      <c r="D69" s="93"/>
      <c r="E69" s="93"/>
      <c r="F69" s="93"/>
      <c r="G69" s="93"/>
      <c r="H69" s="93"/>
      <c r="I69" s="93"/>
      <c r="J69" s="93"/>
      <c r="K69" s="94"/>
    </row>
    <row r="70" spans="1:13" ht="15" customHeight="1">
      <c r="A70" s="61" t="str">
        <f>L1</f>
        <v>Test Sample</v>
      </c>
      <c r="B70" s="61"/>
      <c r="C70" s="61"/>
      <c r="D70" s="61"/>
      <c r="E70" s="61"/>
      <c r="F70" s="61"/>
      <c r="G70" s="61"/>
      <c r="H70" s="61"/>
      <c r="I70" s="61"/>
      <c r="J70" s="61"/>
      <c r="K70" s="61"/>
      <c r="L70" s="114"/>
      <c r="M70" s="114"/>
    </row>
    <row r="71" spans="1:13" ht="15" customHeight="1">
      <c r="A71" s="61" t="s">
        <v>632</v>
      </c>
      <c r="B71" s="61" t="s">
        <v>637</v>
      </c>
      <c r="C71" s="61" t="s">
        <v>638</v>
      </c>
      <c r="D71" s="61" t="s">
        <v>639</v>
      </c>
      <c r="E71" s="61" t="s">
        <v>640</v>
      </c>
      <c r="F71" s="61" t="s">
        <v>641</v>
      </c>
      <c r="G71" s="61" t="s">
        <v>642</v>
      </c>
      <c r="H71" s="61" t="s">
        <v>643</v>
      </c>
      <c r="I71" s="61" t="s">
        <v>644</v>
      </c>
      <c r="J71" s="61" t="s">
        <v>645</v>
      </c>
      <c r="K71" s="61" t="s">
        <v>646</v>
      </c>
      <c r="L71" s="114"/>
      <c r="M71" s="114"/>
    </row>
    <row r="72" spans="1:13" ht="15" customHeight="1">
      <c r="A72" s="61" t="s">
        <v>671</v>
      </c>
      <c r="B72" s="104" t="str">
        <f>IF(ISERR(B50),"",B50)</f>
        <v/>
      </c>
      <c r="C72" s="104" t="str">
        <f aca="true" t="shared" si="14" ref="C72:K72">IF(ISERR(C50),"",C50)</f>
        <v/>
      </c>
      <c r="D72" s="104" t="str">
        <f t="shared" si="14"/>
        <v/>
      </c>
      <c r="E72" s="104" t="str">
        <f t="shared" si="14"/>
        <v/>
      </c>
      <c r="F72" s="104" t="str">
        <f t="shared" si="14"/>
        <v/>
      </c>
      <c r="G72" s="104" t="str">
        <f t="shared" si="14"/>
        <v/>
      </c>
      <c r="H72" s="104" t="str">
        <f t="shared" si="14"/>
        <v/>
      </c>
      <c r="I72" s="104" t="str">
        <f t="shared" si="14"/>
        <v/>
      </c>
      <c r="J72" s="104" t="str">
        <f t="shared" si="14"/>
        <v/>
      </c>
      <c r="K72" s="104" t="str">
        <f t="shared" si="14"/>
        <v/>
      </c>
      <c r="L72" s="115"/>
      <c r="M72" s="116"/>
    </row>
    <row r="73" spans="1:13" ht="15" customHeight="1">
      <c r="A73" s="72" t="s">
        <v>672</v>
      </c>
      <c r="B73" s="105" t="str">
        <f>IF(B72="","",IF(AND(B72&gt;18,B72&lt;22),"Pass","Inquiry"))</f>
        <v/>
      </c>
      <c r="C73" s="105" t="str">
        <f aca="true" t="shared" si="15" ref="C73:K73">IF(C72="","",IF(AND(C72&gt;18,C72&lt;22),"Pass","Inquiry"))</f>
        <v/>
      </c>
      <c r="D73" s="105" t="str">
        <f t="shared" si="15"/>
        <v/>
      </c>
      <c r="E73" s="105" t="str">
        <f t="shared" si="15"/>
        <v/>
      </c>
      <c r="F73" s="105" t="str">
        <f t="shared" si="15"/>
        <v/>
      </c>
      <c r="G73" s="105" t="str">
        <f t="shared" si="15"/>
        <v/>
      </c>
      <c r="H73" s="105" t="str">
        <f t="shared" si="15"/>
        <v/>
      </c>
      <c r="I73" s="105" t="str">
        <f t="shared" si="15"/>
        <v/>
      </c>
      <c r="J73" s="105" t="str">
        <f t="shared" si="15"/>
        <v/>
      </c>
      <c r="K73" s="105" t="str">
        <f t="shared" si="15"/>
        <v/>
      </c>
      <c r="L73" s="117"/>
      <c r="M73" s="117"/>
    </row>
    <row r="74" spans="1:11" ht="15" customHeight="1">
      <c r="A74" s="61" t="str">
        <f>L2</f>
        <v>Control Sample</v>
      </c>
      <c r="B74" s="61"/>
      <c r="C74" s="61"/>
      <c r="D74" s="61"/>
      <c r="E74" s="61"/>
      <c r="F74" s="61"/>
      <c r="G74" s="61"/>
      <c r="H74" s="61"/>
      <c r="I74" s="61"/>
      <c r="J74" s="61"/>
      <c r="K74" s="61"/>
    </row>
    <row r="75" spans="1:11" ht="15" customHeight="1">
      <c r="A75" s="61" t="s">
        <v>632</v>
      </c>
      <c r="B75" s="61" t="s">
        <v>637</v>
      </c>
      <c r="C75" s="61" t="s">
        <v>638</v>
      </c>
      <c r="D75" s="61" t="s">
        <v>639</v>
      </c>
      <c r="E75" s="61" t="s">
        <v>640</v>
      </c>
      <c r="F75" s="61" t="s">
        <v>641</v>
      </c>
      <c r="G75" s="61" t="s">
        <v>642</v>
      </c>
      <c r="H75" s="61" t="s">
        <v>643</v>
      </c>
      <c r="I75" s="61" t="s">
        <v>644</v>
      </c>
      <c r="J75" s="61" t="s">
        <v>645</v>
      </c>
      <c r="K75" s="61" t="s">
        <v>646</v>
      </c>
    </row>
    <row r="76" spans="1:11" ht="15" customHeight="1">
      <c r="A76" s="61" t="s">
        <v>671</v>
      </c>
      <c r="B76" s="104" t="str">
        <f>IF(ISERR(B56),"",B56)</f>
        <v/>
      </c>
      <c r="C76" s="104" t="str">
        <f aca="true" t="shared" si="16" ref="C76:K76">IF(ISERR(C56),"",C56)</f>
        <v/>
      </c>
      <c r="D76" s="104" t="str">
        <f t="shared" si="16"/>
        <v/>
      </c>
      <c r="E76" s="104" t="str">
        <f t="shared" si="16"/>
        <v/>
      </c>
      <c r="F76" s="104" t="str">
        <f t="shared" si="16"/>
        <v/>
      </c>
      <c r="G76" s="104" t="str">
        <f t="shared" si="16"/>
        <v/>
      </c>
      <c r="H76" s="104" t="str">
        <f t="shared" si="16"/>
        <v/>
      </c>
      <c r="I76" s="104" t="str">
        <f t="shared" si="16"/>
        <v/>
      </c>
      <c r="J76" s="104" t="str">
        <f t="shared" si="16"/>
        <v/>
      </c>
      <c r="K76" s="104" t="str">
        <f t="shared" si="16"/>
        <v/>
      </c>
    </row>
    <row r="77" spans="1:11" ht="15" customHeight="1">
      <c r="A77" s="72" t="s">
        <v>672</v>
      </c>
      <c r="B77" s="105" t="str">
        <f>IF(B76="","",IF(AND(B76&gt;18,B76&lt;22),"Pass","Inquiry"))</f>
        <v/>
      </c>
      <c r="C77" s="105" t="str">
        <f aca="true" t="shared" si="17" ref="C77:K77">IF(C76="","",IF(AND(C76&gt;18,C76&lt;22),"Pass","Inquiry"))</f>
        <v/>
      </c>
      <c r="D77" s="105" t="str">
        <f t="shared" si="17"/>
        <v/>
      </c>
      <c r="E77" s="105" t="str">
        <f t="shared" si="17"/>
        <v/>
      </c>
      <c r="F77" s="105" t="str">
        <f t="shared" si="17"/>
        <v/>
      </c>
      <c r="G77" s="105" t="str">
        <f t="shared" si="17"/>
        <v/>
      </c>
      <c r="H77" s="105" t="str">
        <f t="shared" si="17"/>
        <v/>
      </c>
      <c r="I77" s="105" t="str">
        <f t="shared" si="17"/>
        <v/>
      </c>
      <c r="J77" s="105" t="str">
        <f t="shared" si="17"/>
        <v/>
      </c>
      <c r="K77" s="105" t="str">
        <f t="shared" si="17"/>
        <v/>
      </c>
    </row>
    <row r="78" spans="1:11" ht="15" customHeight="1">
      <c r="A78" s="103" t="s">
        <v>673</v>
      </c>
      <c r="B78" s="93"/>
      <c r="C78" s="93"/>
      <c r="D78" s="93"/>
      <c r="E78" s="93"/>
      <c r="F78" s="93"/>
      <c r="G78" s="93"/>
      <c r="H78" s="93"/>
      <c r="I78" s="93"/>
      <c r="J78" s="93"/>
      <c r="K78" s="94"/>
    </row>
    <row r="79" spans="1:11" ht="15" customHeight="1">
      <c r="A79" s="61" t="str">
        <f>$L$1</f>
        <v>Test Sample</v>
      </c>
      <c r="B79" s="61"/>
      <c r="C79" s="61"/>
      <c r="D79" s="61"/>
      <c r="E79" s="61"/>
      <c r="F79" s="61"/>
      <c r="G79" s="61"/>
      <c r="H79" s="61"/>
      <c r="I79" s="61"/>
      <c r="J79" s="61"/>
      <c r="K79" s="61"/>
    </row>
    <row r="80" spans="1:11" ht="15" customHeight="1">
      <c r="A80" s="61" t="s">
        <v>632</v>
      </c>
      <c r="B80" s="61" t="s">
        <v>637</v>
      </c>
      <c r="C80" s="61" t="s">
        <v>638</v>
      </c>
      <c r="D80" s="61" t="s">
        <v>639</v>
      </c>
      <c r="E80" s="61" t="s">
        <v>640</v>
      </c>
      <c r="F80" s="61" t="s">
        <v>641</v>
      </c>
      <c r="G80" s="61" t="s">
        <v>642</v>
      </c>
      <c r="H80" s="61" t="s">
        <v>643</v>
      </c>
      <c r="I80" s="61" t="s">
        <v>644</v>
      </c>
      <c r="J80" s="61" t="s">
        <v>645</v>
      </c>
      <c r="K80" s="61" t="s">
        <v>646</v>
      </c>
    </row>
    <row r="81" spans="1:11" ht="15" customHeight="1">
      <c r="A81" s="61" t="s">
        <v>674</v>
      </c>
      <c r="B81" s="104" t="str">
        <f>IF(ISERR(AVERAGE(Calculations!D184:D185)),"",AVERAGE(Calculations!D184:D185))</f>
        <v/>
      </c>
      <c r="C81" s="104" t="str">
        <f>IF(ISERR(AVERAGE(Calculations!E184:E185)),"",AVERAGE(Calculations!E184:E185))</f>
        <v/>
      </c>
      <c r="D81" s="104" t="str">
        <f>IF(ISERR(AVERAGE(Calculations!F184:F185)),"",AVERAGE(Calculations!F184:F185))</f>
        <v/>
      </c>
      <c r="E81" s="104" t="str">
        <f>IF(ISERR(AVERAGE(Calculations!G184:G185)),"",AVERAGE(Calculations!G184:G185))</f>
        <v/>
      </c>
      <c r="F81" s="104" t="str">
        <f>IF(ISERR(AVERAGE(Calculations!H184:H185)),"",AVERAGE(Calculations!H184:H185))</f>
        <v/>
      </c>
      <c r="G81" s="104" t="str">
        <f>IF(ISERR(AVERAGE(Calculations!I184:I185)),"",AVERAGE(Calculations!I184:I185))</f>
        <v/>
      </c>
      <c r="H81" s="104" t="str">
        <f>IF(ISERR(AVERAGE(Calculations!J184:J185)),"",AVERAGE(Calculations!J184:J185))</f>
        <v/>
      </c>
      <c r="I81" s="104" t="str">
        <f>IF(ISERR(AVERAGE(Calculations!K184:K185)),"",AVERAGE(Calculations!K184:K185))</f>
        <v/>
      </c>
      <c r="J81" s="104" t="str">
        <f>IF(ISERR(AVERAGE(Calculations!L184:L185)),"",AVERAGE(Calculations!L184:L185))</f>
        <v/>
      </c>
      <c r="K81" s="104" t="str">
        <f>IF(ISERR(AVERAGE(Calculations!M184:M185)),"",AVERAGE(Calculations!M184:M185))</f>
        <v/>
      </c>
    </row>
    <row r="82" spans="1:11" ht="15" customHeight="1">
      <c r="A82" s="72" t="s">
        <v>675</v>
      </c>
      <c r="B82" s="106" t="str">
        <f>IF(B81="","",IF(B81&lt;35,"Inquiry","PASS"))</f>
        <v/>
      </c>
      <c r="C82" s="106" t="str">
        <f aca="true" t="shared" si="18" ref="C82:K82">IF(C81="","",IF(C81&lt;35,"Inquiry","PASS"))</f>
        <v/>
      </c>
      <c r="D82" s="106" t="str">
        <f t="shared" si="18"/>
        <v/>
      </c>
      <c r="E82" s="106" t="str">
        <f t="shared" si="18"/>
        <v/>
      </c>
      <c r="F82" s="106" t="str">
        <f t="shared" si="18"/>
        <v/>
      </c>
      <c r="G82" s="106" t="str">
        <f t="shared" si="18"/>
        <v/>
      </c>
      <c r="H82" s="106" t="str">
        <f t="shared" si="18"/>
        <v/>
      </c>
      <c r="I82" s="106" t="str">
        <f t="shared" si="18"/>
        <v/>
      </c>
      <c r="J82" s="106" t="str">
        <f t="shared" si="18"/>
        <v/>
      </c>
      <c r="K82" s="106" t="str">
        <f t="shared" si="18"/>
        <v/>
      </c>
    </row>
    <row r="83" spans="1:11" ht="15" customHeight="1">
      <c r="A83" s="61" t="str">
        <f>$L$2</f>
        <v>Control Sample</v>
      </c>
      <c r="B83" s="61"/>
      <c r="C83" s="61"/>
      <c r="D83" s="61"/>
      <c r="E83" s="61"/>
      <c r="F83" s="61"/>
      <c r="G83" s="61"/>
      <c r="H83" s="61"/>
      <c r="I83" s="61"/>
      <c r="J83" s="61"/>
      <c r="K83" s="61"/>
    </row>
    <row r="84" spans="1:11" ht="15" customHeight="1">
      <c r="A84" s="61" t="s">
        <v>632</v>
      </c>
      <c r="B84" s="61" t="s">
        <v>637</v>
      </c>
      <c r="C84" s="61" t="s">
        <v>638</v>
      </c>
      <c r="D84" s="61" t="s">
        <v>639</v>
      </c>
      <c r="E84" s="61" t="s">
        <v>640</v>
      </c>
      <c r="F84" s="61" t="s">
        <v>641</v>
      </c>
      <c r="G84" s="61" t="s">
        <v>642</v>
      </c>
      <c r="H84" s="61" t="s">
        <v>643</v>
      </c>
      <c r="I84" s="61" t="s">
        <v>644</v>
      </c>
      <c r="J84" s="61" t="s">
        <v>645</v>
      </c>
      <c r="K84" s="61" t="s">
        <v>646</v>
      </c>
    </row>
    <row r="85" spans="1:11" ht="15" customHeight="1">
      <c r="A85" s="61" t="s">
        <v>674</v>
      </c>
      <c r="B85" s="104" t="str">
        <f>IF(ISERR(AVERAGE(Calculations!P184:P185)),"",AVERAGE(Calculations!P184:P185))</f>
        <v/>
      </c>
      <c r="C85" s="104" t="str">
        <f>IF(ISERR(AVERAGE(Calculations!Q184:Q185)),"",AVERAGE(Calculations!Q184:Q185))</f>
        <v/>
      </c>
      <c r="D85" s="104" t="str">
        <f>IF(ISERR(AVERAGE(Calculations!R184:R185)),"",AVERAGE(Calculations!R184:R185))</f>
        <v/>
      </c>
      <c r="E85" s="104" t="str">
        <f>IF(ISERR(AVERAGE(Calculations!S184:S185)),"",AVERAGE(Calculations!S184:S185))</f>
        <v/>
      </c>
      <c r="F85" s="104" t="str">
        <f>IF(ISERR(AVERAGE(Calculations!T184:T185)),"",AVERAGE(Calculations!T184:T185))</f>
        <v/>
      </c>
      <c r="G85" s="104" t="str">
        <f>IF(ISERR(AVERAGE(Calculations!U184:U185)),"",AVERAGE(Calculations!U184:U185))</f>
        <v/>
      </c>
      <c r="H85" s="104" t="str">
        <f>IF(ISERR(AVERAGE(Calculations!V184:V185)),"",AVERAGE(Calculations!V184:V185))</f>
        <v/>
      </c>
      <c r="I85" s="104" t="str">
        <f>IF(ISERR(AVERAGE(Calculations!W184:W185)),"",AVERAGE(Calculations!W184:W185))</f>
        <v/>
      </c>
      <c r="J85" s="104" t="str">
        <f>IF(ISERR(AVERAGE(Calculations!X184:X185)),"",AVERAGE(Calculations!X184:X185))</f>
        <v/>
      </c>
      <c r="K85" s="104" t="str">
        <f>IF(ISERR(AVERAGE(Calculations!Y184:Y185)),"",AVERAGE(Calculations!Y184:Y185))</f>
        <v/>
      </c>
    </row>
    <row r="86" spans="1:11" ht="15" customHeight="1">
      <c r="A86" s="72" t="s">
        <v>675</v>
      </c>
      <c r="B86" s="106" t="str">
        <f>IF(B85="","",IF(B85&lt;35,"Inquiry","PASS"))</f>
        <v/>
      </c>
      <c r="C86" s="106" t="str">
        <f aca="true" t="shared" si="19" ref="C86:K86">IF(C85="","",IF(C85&lt;35,"Inquiry","PASS"))</f>
        <v/>
      </c>
      <c r="D86" s="106" t="str">
        <f t="shared" si="19"/>
        <v/>
      </c>
      <c r="E86" s="106" t="str">
        <f t="shared" si="19"/>
        <v/>
      </c>
      <c r="F86" s="106" t="str">
        <f t="shared" si="19"/>
        <v/>
      </c>
      <c r="G86" s="106" t="str">
        <f t="shared" si="19"/>
        <v/>
      </c>
      <c r="H86" s="106" t="str">
        <f t="shared" si="19"/>
        <v/>
      </c>
      <c r="I86" s="106" t="str">
        <f t="shared" si="19"/>
        <v/>
      </c>
      <c r="J86" s="106" t="str">
        <f t="shared" si="19"/>
        <v/>
      </c>
      <c r="K86" s="106" t="str">
        <f t="shared" si="19"/>
        <v/>
      </c>
    </row>
  </sheetData>
  <mergeCells count="36">
    <mergeCell ref="A1:H1"/>
    <mergeCell ref="I1:K1"/>
    <mergeCell ref="L1:M1"/>
    <mergeCell ref="A2:B2"/>
    <mergeCell ref="C2:D2"/>
    <mergeCell ref="E2:H2"/>
    <mergeCell ref="I2:K2"/>
    <mergeCell ref="L2:M2"/>
    <mergeCell ref="A3:M3"/>
    <mergeCell ref="A4:M4"/>
    <mergeCell ref="A5:M5"/>
    <mergeCell ref="A6:M6"/>
    <mergeCell ref="A7:M7"/>
    <mergeCell ref="A13:M13"/>
    <mergeCell ref="A19:K19"/>
    <mergeCell ref="A20:K20"/>
    <mergeCell ref="A24:K24"/>
    <mergeCell ref="A28:K28"/>
    <mergeCell ref="A29:K29"/>
    <mergeCell ref="A33:K33"/>
    <mergeCell ref="A37:K37"/>
    <mergeCell ref="A38:K38"/>
    <mergeCell ref="A42:K42"/>
    <mergeCell ref="A46:M46"/>
    <mergeCell ref="A47:M47"/>
    <mergeCell ref="A48:M48"/>
    <mergeCell ref="A54:M54"/>
    <mergeCell ref="A60:K60"/>
    <mergeCell ref="A61:K61"/>
    <mergeCell ref="A65:K65"/>
    <mergeCell ref="A69:K69"/>
    <mergeCell ref="A70:K70"/>
    <mergeCell ref="A74:K74"/>
    <mergeCell ref="A78:K78"/>
    <mergeCell ref="A79:K79"/>
    <mergeCell ref="A83:K83"/>
  </mergeCells>
  <conditionalFormatting sqref="B111:K111 L93:M93 L116:M116 L139:M139 B103:K103 B126:K126 B105:K105 B128:K128 B134:K134 L73:M73 B51:K51 B57:K57 L32:M32 B10:K10 B16:K16">
    <cfRule type="cellIs" priority="5" dxfId="0" operator="equal" stopIfTrue="1">
      <formula>"Please check"</formula>
    </cfRule>
  </conditionalFormatting>
  <conditionalFormatting sqref="B139:K139 B97:K97 B116:K116 B93:K93 B120:K120 B143:K143 B42:K44 B37:K40 B78:K81 B83:K85">
    <cfRule type="cellIs" priority="6" dxfId="0" operator="equal" stopIfTrue="1">
      <formula>"?"</formula>
    </cfRule>
  </conditionalFormatting>
  <printOptions/>
  <pageMargins left="0.65" right="0.27" top="0.81" bottom="0.76" header="0.5" footer="0.5"/>
  <pageSetup horizontalDpi="600" verticalDpi="600" orientation="landscape" scale="95"/>
  <headerFooter alignWithMargins="0">
    <oddHeader>&amp;R&amp;Z&amp;F&amp;A, &amp;D</oddHeader>
  </headerFooter>
  <drawing r:id="rId3"/>
  <legacyDrawing r:id="rId2"/>
  <oleObjects>
    <mc:AlternateContent xmlns:mc="http://schemas.openxmlformats.org/markup-compatibility/2006">
      <mc:Choice Requires="x14">
        <oleObject progId="Word.Document.12" shapeId="1025" r:id="rId1">
          <objectPr r:id="rId4">
            <anchor>
              <from>
                <xdr:col>0</xdr:col>
                <xdr:colOff>123825</xdr:colOff>
                <xdr:row>88</xdr:row>
                <xdr:rowOff>66675</xdr:rowOff>
              </from>
              <to>
                <xdr:col>10</xdr:col>
                <xdr:colOff>457200</xdr:colOff>
                <xdr:row>95</xdr:row>
                <xdr:rowOff>114300</xdr:rowOff>
              </to>
            </anchor>
          </objectPr>
        </oleObject>
      </mc:Choice>
      <mc:Fallback>
        <oleObject progId="Word.Document.12" shapeId="1025" r:id="rId1"/>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K194"/>
  <sheetViews>
    <sheetView tabSelected="1" workbookViewId="0" topLeftCell="A1">
      <pane ySplit="2" topLeftCell="A186" activePane="bottomLeft" state="frozen"/>
      <selection pane="bottomLeft" activeCell="K194" sqref="K194"/>
    </sheetView>
  </sheetViews>
  <sheetFormatPr defaultColWidth="9.00390625" defaultRowHeight="12.75"/>
  <cols>
    <col min="1" max="1" width="7.421875" style="0" customWidth="1"/>
    <col min="2" max="2" width="16.8515625" style="0" customWidth="1"/>
    <col min="3" max="3" width="5.140625" style="0" customWidth="1"/>
    <col min="4" max="5" width="8.00390625" style="0" customWidth="1"/>
    <col min="6" max="7" width="8.28125" style="0" customWidth="1"/>
    <col min="8" max="8" width="15.7109375" style="0" customWidth="1"/>
    <col min="9" max="9" width="8.7109375" style="0" customWidth="1"/>
    <col min="10" max="10" width="15.7109375" style="0" customWidth="1"/>
    <col min="11" max="11" width="12.7109375" style="0" customWidth="1"/>
  </cols>
  <sheetData>
    <row r="1" spans="1:11" ht="43.5" customHeight="1">
      <c r="A1" s="61" t="s">
        <v>3</v>
      </c>
      <c r="B1" s="60" t="s">
        <v>631</v>
      </c>
      <c r="C1" s="60" t="s">
        <v>632</v>
      </c>
      <c r="D1" s="79" t="s">
        <v>676</v>
      </c>
      <c r="E1" s="80"/>
      <c r="F1" s="79" t="s">
        <v>677</v>
      </c>
      <c r="G1" s="80"/>
      <c r="H1" s="72" t="s">
        <v>678</v>
      </c>
      <c r="I1" s="72" t="s">
        <v>679</v>
      </c>
      <c r="J1" s="72" t="s">
        <v>680</v>
      </c>
      <c r="K1" s="86" t="s">
        <v>681</v>
      </c>
    </row>
    <row r="2" spans="1:11" ht="29.25" customHeight="1">
      <c r="A2" s="61"/>
      <c r="B2" s="71"/>
      <c r="C2" s="71"/>
      <c r="D2" s="72" t="str">
        <f>F2</f>
        <v>Test Sample</v>
      </c>
      <c r="E2" s="72" t="str">
        <f>G2</f>
        <v>Control Sample</v>
      </c>
      <c r="F2" s="81" t="s">
        <v>682</v>
      </c>
      <c r="G2" s="81" t="s">
        <v>683</v>
      </c>
      <c r="H2" s="72" t="str">
        <f>D2&amp;" /"&amp;E2</f>
        <v>Test Sample /Control Sample</v>
      </c>
      <c r="I2" s="72" t="s">
        <v>684</v>
      </c>
      <c r="J2" s="72" t="str">
        <f>D2&amp;" /"&amp;E2</f>
        <v>Test Sample /Control Sample</v>
      </c>
      <c r="K2" s="87"/>
    </row>
    <row r="3" spans="1:11" ht="12.75" customHeight="1">
      <c r="A3" s="62" t="s">
        <v>8</v>
      </c>
      <c r="B3" s="82" t="str">
        <f>'Gene Table'!D3</f>
        <v>MIMAT0000416</v>
      </c>
      <c r="C3" s="83" t="s">
        <v>9</v>
      </c>
      <c r="D3" s="84" t="e">
        <f>Calculations!BN4</f>
        <v>#DIV/0!</v>
      </c>
      <c r="E3" s="84" t="e">
        <f>Calculations!BO4</f>
        <v>#DIV/0!</v>
      </c>
      <c r="F3" s="85" t="e">
        <f>2^-D3</f>
        <v>#DIV/0!</v>
      </c>
      <c r="G3" s="85" t="e">
        <f>2^-E3</f>
        <v>#DIV/0!</v>
      </c>
      <c r="H3" s="84" t="e">
        <f>F3/G3</f>
        <v>#DIV/0!</v>
      </c>
      <c r="I3" s="88" t="str">
        <f>IF(OR(COUNT(Calculations!BP4:BY4)&lt;3,COUNT(Calculations!BZ4:CI4)&lt;3),"N/A",IF(ISERROR(TTEST(Calculations!BP4:BY4,Calculations!BZ4:CI4,2,2)),"N/A",TTEST(Calculations!BP4:BY4,Calculations!BZ4:CI4,2,2)))</f>
        <v>N/A</v>
      </c>
      <c r="J3" s="84" t="e">
        <f aca="true" t="shared" si="0" ref="J3:J66">IF(H3&gt;1,H3,-1/H3)</f>
        <v>#DIV/0!</v>
      </c>
      <c r="K3" s="89" t="str">
        <f>IF(AND('Test Sample Data'!N3&gt;=35,'Control Sample Data'!N3&gt;=35),"Type 3",IF(AND('Test Sample Data'!N3&gt;=30,'Control Sample Data'!N3&gt;=30,OR(I3&gt;=0.05,I3="N/A")),"Type 2",IF(OR(AND('Test Sample Data'!N3&gt;=30,'Control Sample Data'!N3&lt;=30),AND('Test Sample Data'!N3&lt;=30,'Control Sample Data'!N3&gt;=30)),"Type 1","OKAY")))</f>
        <v>OKAY</v>
      </c>
    </row>
    <row r="4" spans="1:11" ht="12.75">
      <c r="A4" s="65"/>
      <c r="B4" s="82" t="str">
        <f>'Gene Table'!D4</f>
        <v>MIMAT0000099</v>
      </c>
      <c r="C4" s="83" t="s">
        <v>13</v>
      </c>
      <c r="D4" s="84" t="e">
        <f>Calculations!BN5</f>
        <v>#DIV/0!</v>
      </c>
      <c r="E4" s="84" t="e">
        <f>Calculations!BO5</f>
        <v>#DIV/0!</v>
      </c>
      <c r="F4" s="85" t="e">
        <f aca="true" t="shared" si="1" ref="F4:F67">2^-D4</f>
        <v>#DIV/0!</v>
      </c>
      <c r="G4" s="85" t="e">
        <f aca="true" t="shared" si="2" ref="G4:G67">2^-E4</f>
        <v>#DIV/0!</v>
      </c>
      <c r="H4" s="84" t="e">
        <f aca="true" t="shared" si="3" ref="H4:H67">F4/G4</f>
        <v>#DIV/0!</v>
      </c>
      <c r="I4" s="88" t="str">
        <f>IF(OR(COUNT(Calculations!BP5:BY5)&lt;3,COUNT(Calculations!BZ5:CI5)&lt;3),"N/A",IF(ISERROR(TTEST(Calculations!BP5:BY5,Calculations!BZ5:CI5,2,2)),"N/A",TTEST(Calculations!BP5:BY5,Calculations!BZ5:CI5,2,2)))</f>
        <v>N/A</v>
      </c>
      <c r="J4" s="84" t="e">
        <f t="shared" si="0"/>
        <v>#DIV/0!</v>
      </c>
      <c r="K4" s="89" t="str">
        <f>IF(AND('Test Sample Data'!N4&gt;=35,'Control Sample Data'!N4&gt;=35),"Type 3",IF(AND('Test Sample Data'!N4&gt;=30,'Control Sample Data'!N4&gt;=30,OR(I4&gt;=0.05,I4="N/A")),"Type 2",IF(OR(AND('Test Sample Data'!N4&gt;=30,'Control Sample Data'!N4&lt;=30),AND('Test Sample Data'!N4&lt;=30,'Control Sample Data'!N4&gt;=30)),"Type 1","OKAY")))</f>
        <v>OKAY</v>
      </c>
    </row>
    <row r="5" spans="1:11" ht="12.75">
      <c r="A5" s="65"/>
      <c r="B5" s="82" t="str">
        <f>'Gene Table'!D5</f>
        <v>MIMAT0000102</v>
      </c>
      <c r="C5" s="83" t="s">
        <v>17</v>
      </c>
      <c r="D5" s="84" t="e">
        <f>Calculations!BN6</f>
        <v>#DIV/0!</v>
      </c>
      <c r="E5" s="84" t="e">
        <f>Calculations!BO6</f>
        <v>#DIV/0!</v>
      </c>
      <c r="F5" s="85" t="e">
        <f t="shared" si="1"/>
        <v>#DIV/0!</v>
      </c>
      <c r="G5" s="85" t="e">
        <f t="shared" si="2"/>
        <v>#DIV/0!</v>
      </c>
      <c r="H5" s="84" t="e">
        <f t="shared" si="3"/>
        <v>#DIV/0!</v>
      </c>
      <c r="I5" s="88" t="str">
        <f>IF(OR(COUNT(Calculations!BP6:BY6)&lt;3,COUNT(Calculations!BZ6:CI6)&lt;3),"N/A",IF(ISERROR(TTEST(Calculations!BP6:BY6,Calculations!BZ6:CI6,2,2)),"N/A",TTEST(Calculations!BP6:BY6,Calculations!BZ6:CI6,2,2)))</f>
        <v>N/A</v>
      </c>
      <c r="J5" s="84" t="e">
        <f t="shared" si="0"/>
        <v>#DIV/0!</v>
      </c>
      <c r="K5" s="89" t="str">
        <f>IF(AND('Test Sample Data'!N5&gt;=35,'Control Sample Data'!N5&gt;=35),"Type 3",IF(AND('Test Sample Data'!N5&gt;=30,'Control Sample Data'!N5&gt;=30,OR(I5&gt;=0.05,I5="N/A")),"Type 2",IF(OR(AND('Test Sample Data'!N5&gt;=30,'Control Sample Data'!N5&lt;=30),AND('Test Sample Data'!N5&lt;=30,'Control Sample Data'!N5&gt;=30)),"Type 1","OKAY")))</f>
        <v>OKAY</v>
      </c>
    </row>
    <row r="6" spans="1:11" ht="12.75">
      <c r="A6" s="65"/>
      <c r="B6" s="82" t="str">
        <f>'Gene Table'!D6</f>
        <v>MIMAT0000421</v>
      </c>
      <c r="C6" s="83" t="s">
        <v>21</v>
      </c>
      <c r="D6" s="84" t="e">
        <f>Calculations!BN7</f>
        <v>#DIV/0!</v>
      </c>
      <c r="E6" s="84" t="e">
        <f>Calculations!BO7</f>
        <v>#DIV/0!</v>
      </c>
      <c r="F6" s="85" t="e">
        <f t="shared" si="1"/>
        <v>#DIV/0!</v>
      </c>
      <c r="G6" s="85" t="e">
        <f t="shared" si="2"/>
        <v>#DIV/0!</v>
      </c>
      <c r="H6" s="84" t="e">
        <f t="shared" si="3"/>
        <v>#DIV/0!</v>
      </c>
      <c r="I6" s="88" t="str">
        <f>IF(OR(COUNT(Calculations!BP7:BY7)&lt;3,COUNT(Calculations!BZ7:CI7)&lt;3),"N/A",IF(ISERROR(TTEST(Calculations!BP7:BY7,Calculations!BZ7:CI7,2,2)),"N/A",TTEST(Calculations!BP7:BY7,Calculations!BZ7:CI7,2,2)))</f>
        <v>N/A</v>
      </c>
      <c r="J6" s="84" t="e">
        <f t="shared" si="0"/>
        <v>#DIV/0!</v>
      </c>
      <c r="K6" s="89" t="str">
        <f>IF(AND('Test Sample Data'!N6&gt;=35,'Control Sample Data'!N6&gt;=35),"Type 3",IF(AND('Test Sample Data'!N6&gt;=30,'Control Sample Data'!N6&gt;=30,OR(I6&gt;=0.05,I6="N/A")),"Type 2",IF(OR(AND('Test Sample Data'!N6&gt;=30,'Control Sample Data'!N6&lt;=30),AND('Test Sample Data'!N6&lt;=30,'Control Sample Data'!N6&gt;=30)),"Type 1","OKAY")))</f>
        <v>OKAY</v>
      </c>
    </row>
    <row r="7" spans="1:11" ht="12.75">
      <c r="A7" s="65"/>
      <c r="B7" s="82" t="str">
        <f>'Gene Table'!D7</f>
        <v>MIMAT0000069</v>
      </c>
      <c r="C7" s="83" t="s">
        <v>25</v>
      </c>
      <c r="D7" s="84" t="e">
        <f>Calculations!BN8</f>
        <v>#DIV/0!</v>
      </c>
      <c r="E7" s="84" t="e">
        <f>Calculations!BO8</f>
        <v>#DIV/0!</v>
      </c>
      <c r="F7" s="85" t="e">
        <f t="shared" si="1"/>
        <v>#DIV/0!</v>
      </c>
      <c r="G7" s="85" t="e">
        <f t="shared" si="2"/>
        <v>#DIV/0!</v>
      </c>
      <c r="H7" s="84" t="e">
        <f t="shared" si="3"/>
        <v>#DIV/0!</v>
      </c>
      <c r="I7" s="88" t="str">
        <f>IF(OR(COUNT(Calculations!BP8:BY8)&lt;3,COUNT(Calculations!BZ8:CI8)&lt;3),"N/A",IF(ISERROR(TTEST(Calculations!BP8:BY8,Calculations!BZ8:CI8,2,2)),"N/A",TTEST(Calculations!BP8:BY8,Calculations!BZ8:CI8,2,2)))</f>
        <v>N/A</v>
      </c>
      <c r="J7" s="84" t="e">
        <f t="shared" si="0"/>
        <v>#DIV/0!</v>
      </c>
      <c r="K7" s="89" t="str">
        <f>IF(AND('Test Sample Data'!N7&gt;=35,'Control Sample Data'!N7&gt;=35),"Type 3",IF(AND('Test Sample Data'!N7&gt;=30,'Control Sample Data'!N7&gt;=30,OR(I7&gt;=0.05,I7="N/A")),"Type 2",IF(OR(AND('Test Sample Data'!N7&gt;=30,'Control Sample Data'!N7&lt;=30),AND('Test Sample Data'!N7&lt;=30,'Control Sample Data'!N7&gt;=30)),"Type 1","OKAY")))</f>
        <v>OKAY</v>
      </c>
    </row>
    <row r="8" spans="1:11" ht="12.75">
      <c r="A8" s="65"/>
      <c r="B8" s="82" t="str">
        <f>'Gene Table'!D8</f>
        <v>MIMAT0000422</v>
      </c>
      <c r="C8" s="83" t="s">
        <v>29</v>
      </c>
      <c r="D8" s="84" t="e">
        <f>Calculations!BN9</f>
        <v>#DIV/0!</v>
      </c>
      <c r="E8" s="84" t="e">
        <f>Calculations!BO9</f>
        <v>#DIV/0!</v>
      </c>
      <c r="F8" s="85" t="e">
        <f t="shared" si="1"/>
        <v>#DIV/0!</v>
      </c>
      <c r="G8" s="85" t="e">
        <f t="shared" si="2"/>
        <v>#DIV/0!</v>
      </c>
      <c r="H8" s="84" t="e">
        <f t="shared" si="3"/>
        <v>#DIV/0!</v>
      </c>
      <c r="I8" s="88" t="str">
        <f>IF(OR(COUNT(Calculations!BP9:BY9)&lt;3,COUNT(Calculations!BZ9:CI9)&lt;3),"N/A",IF(ISERROR(TTEST(Calculations!BP9:BY9,Calculations!BZ9:CI9,2,2)),"N/A",TTEST(Calculations!BP9:BY9,Calculations!BZ9:CI9,2,2)))</f>
        <v>N/A</v>
      </c>
      <c r="J8" s="84" t="e">
        <f t="shared" si="0"/>
        <v>#DIV/0!</v>
      </c>
      <c r="K8" s="89" t="str">
        <f>IF(AND('Test Sample Data'!N8&gt;=35,'Control Sample Data'!N8&gt;=35),"Type 3",IF(AND('Test Sample Data'!N8&gt;=30,'Control Sample Data'!N8&gt;=30,OR(I8&gt;=0.05,I8="N/A")),"Type 2",IF(OR(AND('Test Sample Data'!N8&gt;=30,'Control Sample Data'!N8&lt;=30),AND('Test Sample Data'!N8&lt;=30,'Control Sample Data'!N8&gt;=30)),"Type 1","OKAY")))</f>
        <v>OKAY</v>
      </c>
    </row>
    <row r="9" spans="1:11" ht="12.75">
      <c r="A9" s="65"/>
      <c r="B9" s="82" t="str">
        <f>'Gene Table'!D9</f>
        <v>MIMAT0000443</v>
      </c>
      <c r="C9" s="83" t="s">
        <v>33</v>
      </c>
      <c r="D9" s="84" t="e">
        <f>Calculations!BN10</f>
        <v>#DIV/0!</v>
      </c>
      <c r="E9" s="84" t="e">
        <f>Calculations!BO10</f>
        <v>#DIV/0!</v>
      </c>
      <c r="F9" s="85" t="e">
        <f t="shared" si="1"/>
        <v>#DIV/0!</v>
      </c>
      <c r="G9" s="85" t="e">
        <f t="shared" si="2"/>
        <v>#DIV/0!</v>
      </c>
      <c r="H9" s="84" t="e">
        <f t="shared" si="3"/>
        <v>#DIV/0!</v>
      </c>
      <c r="I9" s="88" t="str">
        <f>IF(OR(COUNT(Calculations!BP10:BY10)&lt;3,COUNT(Calculations!BZ10:CI10)&lt;3),"N/A",IF(ISERROR(TTEST(Calculations!BP10:BY10,Calculations!BZ10:CI10,2,2)),"N/A",TTEST(Calculations!BP10:BY10,Calculations!BZ10:CI10,2,2)))</f>
        <v>N/A</v>
      </c>
      <c r="J9" s="84" t="e">
        <f t="shared" si="0"/>
        <v>#DIV/0!</v>
      </c>
      <c r="K9" s="89" t="str">
        <f>IF(AND('Test Sample Data'!N9&gt;=35,'Control Sample Data'!N9&gt;=35),"Type 3",IF(AND('Test Sample Data'!N9&gt;=30,'Control Sample Data'!N9&gt;=30,OR(I9&gt;=0.05,I9="N/A")),"Type 2",IF(OR(AND('Test Sample Data'!N9&gt;=30,'Control Sample Data'!N9&lt;=30),AND('Test Sample Data'!N9&lt;=30,'Control Sample Data'!N9&gt;=30)),"Type 1","OKAY")))</f>
        <v>OKAY</v>
      </c>
    </row>
    <row r="10" spans="1:11" ht="12.75">
      <c r="A10" s="65"/>
      <c r="B10" s="82" t="str">
        <f>'Gene Table'!D10</f>
        <v>MIMAT0000423</v>
      </c>
      <c r="C10" s="83" t="s">
        <v>37</v>
      </c>
      <c r="D10" s="84" t="e">
        <f>Calculations!BN11</f>
        <v>#DIV/0!</v>
      </c>
      <c r="E10" s="84" t="e">
        <f>Calculations!BO11</f>
        <v>#DIV/0!</v>
      </c>
      <c r="F10" s="85" t="e">
        <f t="shared" si="1"/>
        <v>#DIV/0!</v>
      </c>
      <c r="G10" s="85" t="e">
        <f t="shared" si="2"/>
        <v>#DIV/0!</v>
      </c>
      <c r="H10" s="84" t="e">
        <f t="shared" si="3"/>
        <v>#DIV/0!</v>
      </c>
      <c r="I10" s="88" t="str">
        <f>IF(OR(COUNT(Calculations!BP11:BY11)&lt;3,COUNT(Calculations!BZ11:CI11)&lt;3),"N/A",IF(ISERROR(TTEST(Calculations!BP11:BY11,Calculations!BZ11:CI11,2,2)),"N/A",TTEST(Calculations!BP11:BY11,Calculations!BZ11:CI11,2,2)))</f>
        <v>N/A</v>
      </c>
      <c r="J10" s="84" t="e">
        <f t="shared" si="0"/>
        <v>#DIV/0!</v>
      </c>
      <c r="K10" s="89" t="str">
        <f>IF(AND('Test Sample Data'!N10&gt;=35,'Control Sample Data'!N10&gt;=35),"Type 3",IF(AND('Test Sample Data'!N10&gt;=30,'Control Sample Data'!N10&gt;=30,OR(I10&gt;=0.05,I10="N/A")),"Type 2",IF(OR(AND('Test Sample Data'!N10&gt;=30,'Control Sample Data'!N10&lt;=30),AND('Test Sample Data'!N10&lt;=30,'Control Sample Data'!N10&gt;=30)),"Type 1","OKAY")))</f>
        <v>OKAY</v>
      </c>
    </row>
    <row r="11" spans="1:11" ht="12.75">
      <c r="A11" s="65"/>
      <c r="B11" s="82" t="str">
        <f>'Gene Table'!D11</f>
        <v>MIMAT0000437</v>
      </c>
      <c r="C11" s="83" t="s">
        <v>41</v>
      </c>
      <c r="D11" s="84" t="e">
        <f>Calculations!BN12</f>
        <v>#DIV/0!</v>
      </c>
      <c r="E11" s="84" t="e">
        <f>Calculations!BO12</f>
        <v>#DIV/0!</v>
      </c>
      <c r="F11" s="85" t="e">
        <f t="shared" si="1"/>
        <v>#DIV/0!</v>
      </c>
      <c r="G11" s="85" t="e">
        <f t="shared" si="2"/>
        <v>#DIV/0!</v>
      </c>
      <c r="H11" s="84" t="e">
        <f t="shared" si="3"/>
        <v>#DIV/0!</v>
      </c>
      <c r="I11" s="88" t="str">
        <f>IF(OR(COUNT(Calculations!BP12:BY12)&lt;3,COUNT(Calculations!BZ12:CI12)&lt;3),"N/A",IF(ISERROR(TTEST(Calculations!BP12:BY12,Calculations!BZ12:CI12,2,2)),"N/A",TTEST(Calculations!BP12:BY12,Calculations!BZ12:CI12,2,2)))</f>
        <v>N/A</v>
      </c>
      <c r="J11" s="84" t="e">
        <f t="shared" si="0"/>
        <v>#DIV/0!</v>
      </c>
      <c r="K11" s="89" t="str">
        <f>IF(AND('Test Sample Data'!N11&gt;=35,'Control Sample Data'!N11&gt;=35),"Type 3",IF(AND('Test Sample Data'!N11&gt;=30,'Control Sample Data'!N11&gt;=30,OR(I11&gt;=0.05,I11="N/A")),"Type 2",IF(OR(AND('Test Sample Data'!N11&gt;=30,'Control Sample Data'!N11&lt;=30),AND('Test Sample Data'!N11&lt;=30,'Control Sample Data'!N11&gt;=30)),"Type 1","OKAY")))</f>
        <v>OKAY</v>
      </c>
    </row>
    <row r="12" spans="1:11" ht="12.75">
      <c r="A12" s="65"/>
      <c r="B12" s="82" t="str">
        <f>'Gene Table'!D12</f>
        <v>MIMAT0000450</v>
      </c>
      <c r="C12" s="83" t="s">
        <v>45</v>
      </c>
      <c r="D12" s="84" t="e">
        <f>Calculations!BN13</f>
        <v>#DIV/0!</v>
      </c>
      <c r="E12" s="84" t="e">
        <f>Calculations!BO13</f>
        <v>#DIV/0!</v>
      </c>
      <c r="F12" s="85" t="e">
        <f t="shared" si="1"/>
        <v>#DIV/0!</v>
      </c>
      <c r="G12" s="85" t="e">
        <f t="shared" si="2"/>
        <v>#DIV/0!</v>
      </c>
      <c r="H12" s="84" t="e">
        <f t="shared" si="3"/>
        <v>#DIV/0!</v>
      </c>
      <c r="I12" s="88" t="str">
        <f>IF(OR(COUNT(Calculations!BP13:BY13)&lt;3,COUNT(Calculations!BZ13:CI13)&lt;3),"N/A",IF(ISERROR(TTEST(Calculations!BP13:BY13,Calculations!BZ13:CI13,2,2)),"N/A",TTEST(Calculations!BP13:BY13,Calculations!BZ13:CI13,2,2)))</f>
        <v>N/A</v>
      </c>
      <c r="J12" s="84" t="e">
        <f t="shared" si="0"/>
        <v>#DIV/0!</v>
      </c>
      <c r="K12" s="89" t="str">
        <f>IF(AND('Test Sample Data'!N12&gt;=35,'Control Sample Data'!N12&gt;=35),"Type 3",IF(AND('Test Sample Data'!N12&gt;=30,'Control Sample Data'!N12&gt;=30,OR(I12&gt;=0.05,I12="N/A")),"Type 2",IF(OR(AND('Test Sample Data'!N12&gt;=30,'Control Sample Data'!N12&lt;=30),AND('Test Sample Data'!N12&lt;=30,'Control Sample Data'!N12&gt;=30)),"Type 1","OKAY")))</f>
        <v>OKAY</v>
      </c>
    </row>
    <row r="13" spans="1:11" ht="12.75">
      <c r="A13" s="65"/>
      <c r="B13" s="82" t="str">
        <f>'Gene Table'!D13</f>
        <v>MIMAT0000259</v>
      </c>
      <c r="C13" s="83" t="s">
        <v>49</v>
      </c>
      <c r="D13" s="84" t="e">
        <f>Calculations!BN14</f>
        <v>#DIV/0!</v>
      </c>
      <c r="E13" s="84" t="e">
        <f>Calculations!BO14</f>
        <v>#DIV/0!</v>
      </c>
      <c r="F13" s="85" t="e">
        <f t="shared" si="1"/>
        <v>#DIV/0!</v>
      </c>
      <c r="G13" s="85" t="e">
        <f t="shared" si="2"/>
        <v>#DIV/0!</v>
      </c>
      <c r="H13" s="84" t="e">
        <f t="shared" si="3"/>
        <v>#DIV/0!</v>
      </c>
      <c r="I13" s="88" t="str">
        <f>IF(OR(COUNT(Calculations!BP14:BY14)&lt;3,COUNT(Calculations!BZ14:CI14)&lt;3),"N/A",IF(ISERROR(TTEST(Calculations!BP14:BY14,Calculations!BZ14:CI14,2,2)),"N/A",TTEST(Calculations!BP14:BY14,Calculations!BZ14:CI14,2,2)))</f>
        <v>N/A</v>
      </c>
      <c r="J13" s="84" t="e">
        <f t="shared" si="0"/>
        <v>#DIV/0!</v>
      </c>
      <c r="K13" s="89" t="str">
        <f>IF(AND('Test Sample Data'!N13&gt;=35,'Control Sample Data'!N13&gt;=35),"Type 3",IF(AND('Test Sample Data'!N13&gt;=30,'Control Sample Data'!N13&gt;=30,OR(I13&gt;=0.05,I13="N/A")),"Type 2",IF(OR(AND('Test Sample Data'!N13&gt;=30,'Control Sample Data'!N13&lt;=30),AND('Test Sample Data'!N13&lt;=30,'Control Sample Data'!N13&gt;=30)),"Type 1","OKAY")))</f>
        <v>OKAY</v>
      </c>
    </row>
    <row r="14" spans="1:11" ht="12.75">
      <c r="A14" s="65"/>
      <c r="B14" s="82" t="str">
        <f>'Gene Table'!D14</f>
        <v>MIMAT0000458</v>
      </c>
      <c r="C14" s="83" t="s">
        <v>53</v>
      </c>
      <c r="D14" s="84" t="e">
        <f>Calculations!BN15</f>
        <v>#DIV/0!</v>
      </c>
      <c r="E14" s="84" t="e">
        <f>Calculations!BO15</f>
        <v>#DIV/0!</v>
      </c>
      <c r="F14" s="85" t="e">
        <f t="shared" si="1"/>
        <v>#DIV/0!</v>
      </c>
      <c r="G14" s="85" t="e">
        <f t="shared" si="2"/>
        <v>#DIV/0!</v>
      </c>
      <c r="H14" s="84" t="e">
        <f t="shared" si="3"/>
        <v>#DIV/0!</v>
      </c>
      <c r="I14" s="88" t="str">
        <f>IF(OR(COUNT(Calculations!BP15:BY15)&lt;3,COUNT(Calculations!BZ15:CI15)&lt;3),"N/A",IF(ISERROR(TTEST(Calculations!BP15:BY15,Calculations!BZ15:CI15,2,2)),"N/A",TTEST(Calculations!BP15:BY15,Calculations!BZ15:CI15,2,2)))</f>
        <v>N/A</v>
      </c>
      <c r="J14" s="84" t="e">
        <f t="shared" si="0"/>
        <v>#DIV/0!</v>
      </c>
      <c r="K14" s="89" t="str">
        <f>IF(AND('Test Sample Data'!N14&gt;=35,'Control Sample Data'!N14&gt;=35),"Type 3",IF(AND('Test Sample Data'!N14&gt;=30,'Control Sample Data'!N14&gt;=30,OR(I14&gt;=0.05,I14="N/A")),"Type 2",IF(OR(AND('Test Sample Data'!N14&gt;=30,'Control Sample Data'!N14&lt;=30),AND('Test Sample Data'!N14&lt;=30,'Control Sample Data'!N14&gt;=30)),"Type 1","OKAY")))</f>
        <v>OKAY</v>
      </c>
    </row>
    <row r="15" spans="1:11" ht="12.75">
      <c r="A15" s="65"/>
      <c r="B15" s="82" t="str">
        <f>'Gene Table'!D15</f>
        <v>MIMAT0000077</v>
      </c>
      <c r="C15" s="83" t="s">
        <v>57</v>
      </c>
      <c r="D15" s="84" t="e">
        <f>Calculations!BN16</f>
        <v>#DIV/0!</v>
      </c>
      <c r="E15" s="84" t="e">
        <f>Calculations!BO16</f>
        <v>#DIV/0!</v>
      </c>
      <c r="F15" s="85" t="e">
        <f t="shared" si="1"/>
        <v>#DIV/0!</v>
      </c>
      <c r="G15" s="85" t="e">
        <f t="shared" si="2"/>
        <v>#DIV/0!</v>
      </c>
      <c r="H15" s="84" t="e">
        <f t="shared" si="3"/>
        <v>#DIV/0!</v>
      </c>
      <c r="I15" s="88" t="str">
        <f>IF(OR(COUNT(Calculations!BP16:BY16)&lt;3,COUNT(Calculations!BZ16:CI16)&lt;3),"N/A",IF(ISERROR(TTEST(Calculations!BP16:BY16,Calculations!BZ16:CI16,2,2)),"N/A",TTEST(Calculations!BP16:BY16,Calculations!BZ16:CI16,2,2)))</f>
        <v>N/A</v>
      </c>
      <c r="J15" s="84" t="e">
        <f t="shared" si="0"/>
        <v>#DIV/0!</v>
      </c>
      <c r="K15" s="89" t="str">
        <f>IF(AND('Test Sample Data'!N15&gt;=35,'Control Sample Data'!N15&gt;=35),"Type 3",IF(AND('Test Sample Data'!N15&gt;=30,'Control Sample Data'!N15&gt;=30,OR(I15&gt;=0.05,I15="N/A")),"Type 2",IF(OR(AND('Test Sample Data'!N15&gt;=30,'Control Sample Data'!N15&lt;=30),AND('Test Sample Data'!N15&lt;=30,'Control Sample Data'!N15&gt;=30)),"Type 1","OKAY")))</f>
        <v>OKAY</v>
      </c>
    </row>
    <row r="16" spans="1:11" ht="12.75">
      <c r="A16" s="65"/>
      <c r="B16" s="82" t="str">
        <f>'Gene Table'!D16</f>
        <v>MIMAT0000082</v>
      </c>
      <c r="C16" s="83" t="s">
        <v>61</v>
      </c>
      <c r="D16" s="84" t="e">
        <f>Calculations!BN17</f>
        <v>#DIV/0!</v>
      </c>
      <c r="E16" s="84" t="e">
        <f>Calculations!BO17</f>
        <v>#DIV/0!</v>
      </c>
      <c r="F16" s="85" t="e">
        <f t="shared" si="1"/>
        <v>#DIV/0!</v>
      </c>
      <c r="G16" s="85" t="e">
        <f t="shared" si="2"/>
        <v>#DIV/0!</v>
      </c>
      <c r="H16" s="84" t="e">
        <f t="shared" si="3"/>
        <v>#DIV/0!</v>
      </c>
      <c r="I16" s="88" t="str">
        <f>IF(OR(COUNT(Calculations!BP17:BY17)&lt;3,COUNT(Calculations!BZ17:CI17)&lt;3),"N/A",IF(ISERROR(TTEST(Calculations!BP17:BY17,Calculations!BZ17:CI17,2,2)),"N/A",TTEST(Calculations!BP17:BY17,Calculations!BZ17:CI17,2,2)))</f>
        <v>N/A</v>
      </c>
      <c r="J16" s="84" t="e">
        <f t="shared" si="0"/>
        <v>#DIV/0!</v>
      </c>
      <c r="K16" s="89" t="str">
        <f>IF(AND('Test Sample Data'!N16&gt;=35,'Control Sample Data'!N16&gt;=35),"Type 3",IF(AND('Test Sample Data'!N16&gt;=30,'Control Sample Data'!N16&gt;=30,OR(I16&gt;=0.05,I16="N/A")),"Type 2",IF(OR(AND('Test Sample Data'!N16&gt;=30,'Control Sample Data'!N16&lt;=30),AND('Test Sample Data'!N16&lt;=30,'Control Sample Data'!N16&gt;=30)),"Type 1","OKAY")))</f>
        <v>OKAY</v>
      </c>
    </row>
    <row r="17" spans="1:11" ht="12.75">
      <c r="A17" s="65"/>
      <c r="B17" s="82" t="str">
        <f>'Gene Table'!D17</f>
        <v>MIMAT0000100</v>
      </c>
      <c r="C17" s="83" t="s">
        <v>65</v>
      </c>
      <c r="D17" s="84" t="e">
        <f>Calculations!BN18</f>
        <v>#DIV/0!</v>
      </c>
      <c r="E17" s="84" t="e">
        <f>Calculations!BO18</f>
        <v>#DIV/0!</v>
      </c>
      <c r="F17" s="85" t="e">
        <f t="shared" si="1"/>
        <v>#DIV/0!</v>
      </c>
      <c r="G17" s="85" t="e">
        <f t="shared" si="2"/>
        <v>#DIV/0!</v>
      </c>
      <c r="H17" s="84" t="e">
        <f t="shared" si="3"/>
        <v>#DIV/0!</v>
      </c>
      <c r="I17" s="88" t="str">
        <f>IF(OR(COUNT(Calculations!BP18:BY18)&lt;3,COUNT(Calculations!BZ18:CI18)&lt;3),"N/A",IF(ISERROR(TTEST(Calculations!BP18:BY18,Calculations!BZ18:CI18,2,2)),"N/A",TTEST(Calculations!BP18:BY18,Calculations!BZ18:CI18,2,2)))</f>
        <v>N/A</v>
      </c>
      <c r="J17" s="84" t="e">
        <f t="shared" si="0"/>
        <v>#DIV/0!</v>
      </c>
      <c r="K17" s="89" t="str">
        <f>IF(AND('Test Sample Data'!N17&gt;=35,'Control Sample Data'!N17&gt;=35),"Type 3",IF(AND('Test Sample Data'!N17&gt;=30,'Control Sample Data'!N17&gt;=30,OR(I17&gt;=0.05,I17="N/A")),"Type 2",IF(OR(AND('Test Sample Data'!N17&gt;=30,'Control Sample Data'!N17&lt;=30),AND('Test Sample Data'!N17&lt;=30,'Control Sample Data'!N17&gt;=30)),"Type 1","OKAY")))</f>
        <v>OKAY</v>
      </c>
    </row>
    <row r="18" spans="1:11" ht="12.75">
      <c r="A18" s="65"/>
      <c r="B18" s="82" t="str">
        <f>'Gene Table'!D18</f>
        <v>MIMAT0000244</v>
      </c>
      <c r="C18" s="83" t="s">
        <v>69</v>
      </c>
      <c r="D18" s="84" t="e">
        <f>Calculations!BN19</f>
        <v>#DIV/0!</v>
      </c>
      <c r="E18" s="84" t="e">
        <f>Calculations!BO19</f>
        <v>#DIV/0!</v>
      </c>
      <c r="F18" s="85" t="e">
        <f t="shared" si="1"/>
        <v>#DIV/0!</v>
      </c>
      <c r="G18" s="85" t="e">
        <f t="shared" si="2"/>
        <v>#DIV/0!</v>
      </c>
      <c r="H18" s="84" t="e">
        <f t="shared" si="3"/>
        <v>#DIV/0!</v>
      </c>
      <c r="I18" s="88" t="str">
        <f>IF(OR(COUNT(Calculations!BP19:BY19)&lt;3,COUNT(Calculations!BZ19:CI19)&lt;3),"N/A",IF(ISERROR(TTEST(Calculations!BP19:BY19,Calculations!BZ19:CI19,2,2)),"N/A",TTEST(Calculations!BP19:BY19,Calculations!BZ19:CI19,2,2)))</f>
        <v>N/A</v>
      </c>
      <c r="J18" s="84" t="e">
        <f t="shared" si="0"/>
        <v>#DIV/0!</v>
      </c>
      <c r="K18" s="89" t="str">
        <f>IF(AND('Test Sample Data'!N18&gt;=35,'Control Sample Data'!N18&gt;=35),"Type 3",IF(AND('Test Sample Data'!N18&gt;=30,'Control Sample Data'!N18&gt;=30,OR(I18&gt;=0.05,I18="N/A")),"Type 2",IF(OR(AND('Test Sample Data'!N18&gt;=30,'Control Sample Data'!N18&lt;=30),AND('Test Sample Data'!N18&lt;=30,'Control Sample Data'!N18&gt;=30)),"Type 1","OKAY")))</f>
        <v>OKAY</v>
      </c>
    </row>
    <row r="19" spans="1:11" ht="12.75">
      <c r="A19" s="65"/>
      <c r="B19" s="82" t="str">
        <f>'Gene Table'!D19</f>
        <v>MIMAT0000441</v>
      </c>
      <c r="C19" s="83" t="s">
        <v>73</v>
      </c>
      <c r="D19" s="84" t="e">
        <f>Calculations!BN20</f>
        <v>#DIV/0!</v>
      </c>
      <c r="E19" s="84" t="e">
        <f>Calculations!BO20</f>
        <v>#DIV/0!</v>
      </c>
      <c r="F19" s="85" t="e">
        <f t="shared" si="1"/>
        <v>#DIV/0!</v>
      </c>
      <c r="G19" s="85" t="e">
        <f t="shared" si="2"/>
        <v>#DIV/0!</v>
      </c>
      <c r="H19" s="84" t="e">
        <f t="shared" si="3"/>
        <v>#DIV/0!</v>
      </c>
      <c r="I19" s="88" t="str">
        <f>IF(OR(COUNT(Calculations!BP20:BY20)&lt;3,COUNT(Calculations!BZ20:CI20)&lt;3),"N/A",IF(ISERROR(TTEST(Calculations!BP20:BY20,Calculations!BZ20:CI20,2,2)),"N/A",TTEST(Calculations!BP20:BY20,Calculations!BZ20:CI20,2,2)))</f>
        <v>N/A</v>
      </c>
      <c r="J19" s="84" t="e">
        <f t="shared" si="0"/>
        <v>#DIV/0!</v>
      </c>
      <c r="K19" s="89" t="str">
        <f>IF(AND('Test Sample Data'!N19&gt;=35,'Control Sample Data'!N19&gt;=35),"Type 3",IF(AND('Test Sample Data'!N19&gt;=30,'Control Sample Data'!N19&gt;=30,OR(I19&gt;=0.05,I19="N/A")),"Type 2",IF(OR(AND('Test Sample Data'!N19&gt;=30,'Control Sample Data'!N19&lt;=30),AND('Test Sample Data'!N19&lt;=30,'Control Sample Data'!N19&gt;=30)),"Type 1","OKAY")))</f>
        <v>OKAY</v>
      </c>
    </row>
    <row r="20" spans="1:11" ht="12.75">
      <c r="A20" s="65"/>
      <c r="B20" s="82" t="str">
        <f>'Gene Table'!D20</f>
        <v>MIMAT0000242</v>
      </c>
      <c r="C20" s="83" t="s">
        <v>77</v>
      </c>
      <c r="D20" s="84" t="e">
        <f>Calculations!BN21</f>
        <v>#DIV/0!</v>
      </c>
      <c r="E20" s="84" t="e">
        <f>Calculations!BO21</f>
        <v>#DIV/0!</v>
      </c>
      <c r="F20" s="85" t="e">
        <f t="shared" si="1"/>
        <v>#DIV/0!</v>
      </c>
      <c r="G20" s="85" t="e">
        <f t="shared" si="2"/>
        <v>#DIV/0!</v>
      </c>
      <c r="H20" s="84" t="e">
        <f t="shared" si="3"/>
        <v>#DIV/0!</v>
      </c>
      <c r="I20" s="88" t="str">
        <f>IF(OR(COUNT(Calculations!BP21:BY21)&lt;3,COUNT(Calculations!BZ21:CI21)&lt;3),"N/A",IF(ISERROR(TTEST(Calculations!BP21:BY21,Calculations!BZ21:CI21,2,2)),"N/A",TTEST(Calculations!BP21:BY21,Calculations!BZ21:CI21,2,2)))</f>
        <v>N/A</v>
      </c>
      <c r="J20" s="84" t="e">
        <f t="shared" si="0"/>
        <v>#DIV/0!</v>
      </c>
      <c r="K20" s="89" t="str">
        <f>IF(AND('Test Sample Data'!N20&gt;=35,'Control Sample Data'!N20&gt;=35),"Type 3",IF(AND('Test Sample Data'!N20&gt;=30,'Control Sample Data'!N20&gt;=30,OR(I20&gt;=0.05,I20="N/A")),"Type 2",IF(OR(AND('Test Sample Data'!N20&gt;=30,'Control Sample Data'!N20&lt;=30),AND('Test Sample Data'!N20&lt;=30,'Control Sample Data'!N20&gt;=30)),"Type 1","OKAY")))</f>
        <v>OKAY</v>
      </c>
    </row>
    <row r="21" spans="1:11" ht="12.75">
      <c r="A21" s="65"/>
      <c r="B21" s="82" t="str">
        <f>'Gene Table'!D21</f>
        <v>MIMAT0000068</v>
      </c>
      <c r="C21" s="83" t="s">
        <v>81</v>
      </c>
      <c r="D21" s="84" t="e">
        <f>Calculations!BN22</f>
        <v>#DIV/0!</v>
      </c>
      <c r="E21" s="84" t="e">
        <f>Calculations!BO22</f>
        <v>#DIV/0!</v>
      </c>
      <c r="F21" s="85" t="e">
        <f t="shared" si="1"/>
        <v>#DIV/0!</v>
      </c>
      <c r="G21" s="85" t="e">
        <f t="shared" si="2"/>
        <v>#DIV/0!</v>
      </c>
      <c r="H21" s="84" t="e">
        <f t="shared" si="3"/>
        <v>#DIV/0!</v>
      </c>
      <c r="I21" s="88" t="str">
        <f>IF(OR(COUNT(Calculations!BP22:BY22)&lt;3,COUNT(Calculations!BZ22:CI22)&lt;3),"N/A",IF(ISERROR(TTEST(Calculations!BP22:BY22,Calculations!BZ22:CI22,2,2)),"N/A",TTEST(Calculations!BP22:BY22,Calculations!BZ22:CI22,2,2)))</f>
        <v>N/A</v>
      </c>
      <c r="J21" s="84" t="e">
        <f t="shared" si="0"/>
        <v>#DIV/0!</v>
      </c>
      <c r="K21" s="89" t="str">
        <f>IF(AND('Test Sample Data'!N21&gt;=35,'Control Sample Data'!N21&gt;=35),"Type 3",IF(AND('Test Sample Data'!N21&gt;=30,'Control Sample Data'!N21&gt;=30,OR(I21&gt;=0.05,I21="N/A")),"Type 2",IF(OR(AND('Test Sample Data'!N21&gt;=30,'Control Sample Data'!N21&lt;=30),AND('Test Sample Data'!N21&lt;=30,'Control Sample Data'!N21&gt;=30)),"Type 1","OKAY")))</f>
        <v>OKAY</v>
      </c>
    </row>
    <row r="22" spans="1:11" ht="12.75">
      <c r="A22" s="65"/>
      <c r="B22" s="82" t="str">
        <f>'Gene Table'!D22</f>
        <v>MIMAT0000417</v>
      </c>
      <c r="C22" s="83" t="s">
        <v>85</v>
      </c>
      <c r="D22" s="84" t="e">
        <f>Calculations!BN23</f>
        <v>#DIV/0!</v>
      </c>
      <c r="E22" s="84" t="e">
        <f>Calculations!BO23</f>
        <v>#DIV/0!</v>
      </c>
      <c r="F22" s="85" t="e">
        <f t="shared" si="1"/>
        <v>#DIV/0!</v>
      </c>
      <c r="G22" s="85" t="e">
        <f t="shared" si="2"/>
        <v>#DIV/0!</v>
      </c>
      <c r="H22" s="84" t="e">
        <f t="shared" si="3"/>
        <v>#DIV/0!</v>
      </c>
      <c r="I22" s="88" t="str">
        <f>IF(OR(COUNT(Calculations!BP23:BY23)&lt;3,COUNT(Calculations!BZ23:CI23)&lt;3),"N/A",IF(ISERROR(TTEST(Calculations!BP23:BY23,Calculations!BZ23:CI23,2,2)),"N/A",TTEST(Calculations!BP23:BY23,Calculations!BZ23:CI23,2,2)))</f>
        <v>N/A</v>
      </c>
      <c r="J22" s="84" t="e">
        <f t="shared" si="0"/>
        <v>#DIV/0!</v>
      </c>
      <c r="K22" s="89" t="str">
        <f>IF(AND('Test Sample Data'!N22&gt;=35,'Control Sample Data'!N22&gt;=35),"Type 3",IF(AND('Test Sample Data'!N22&gt;=30,'Control Sample Data'!N22&gt;=30,OR(I22&gt;=0.05,I22="N/A")),"Type 2",IF(OR(AND('Test Sample Data'!N22&gt;=30,'Control Sample Data'!N22&lt;=30),AND('Test Sample Data'!N22&lt;=30,'Control Sample Data'!N22&gt;=30)),"Type 1","OKAY")))</f>
        <v>OKAY</v>
      </c>
    </row>
    <row r="23" spans="1:11" ht="12.75">
      <c r="A23" s="65"/>
      <c r="B23" s="82" t="str">
        <f>'Gene Table'!D23</f>
        <v>MIMAT0000076</v>
      </c>
      <c r="C23" s="83" t="s">
        <v>89</v>
      </c>
      <c r="D23" s="84" t="e">
        <f>Calculations!BN24</f>
        <v>#DIV/0!</v>
      </c>
      <c r="E23" s="84" t="e">
        <f>Calculations!BO24</f>
        <v>#DIV/0!</v>
      </c>
      <c r="F23" s="85" t="e">
        <f t="shared" si="1"/>
        <v>#DIV/0!</v>
      </c>
      <c r="G23" s="85" t="e">
        <f t="shared" si="2"/>
        <v>#DIV/0!</v>
      </c>
      <c r="H23" s="84" t="e">
        <f t="shared" si="3"/>
        <v>#DIV/0!</v>
      </c>
      <c r="I23" s="88" t="str">
        <f>IF(OR(COUNT(Calculations!BP24:BY24)&lt;3,COUNT(Calculations!BZ24:CI24)&lt;3),"N/A",IF(ISERROR(TTEST(Calculations!BP24:BY24,Calculations!BZ24:CI24,2,2)),"N/A",TTEST(Calculations!BP24:BY24,Calculations!BZ24:CI24,2,2)))</f>
        <v>N/A</v>
      </c>
      <c r="J23" s="84" t="e">
        <f t="shared" si="0"/>
        <v>#DIV/0!</v>
      </c>
      <c r="K23" s="89" t="str">
        <f>IF(AND('Test Sample Data'!N23&gt;=35,'Control Sample Data'!N23&gt;=35),"Type 3",IF(AND('Test Sample Data'!N23&gt;=30,'Control Sample Data'!N23&gt;=30,OR(I23&gt;=0.05,I23="N/A")),"Type 2",IF(OR(AND('Test Sample Data'!N23&gt;=30,'Control Sample Data'!N23&lt;=30),AND('Test Sample Data'!N23&lt;=30,'Control Sample Data'!N23&gt;=30)),"Type 1","OKAY")))</f>
        <v>OKAY</v>
      </c>
    </row>
    <row r="24" spans="1:11" ht="12.75">
      <c r="A24" s="65"/>
      <c r="B24" s="82" t="str">
        <f>'Gene Table'!D24</f>
        <v>MIMAT0000267</v>
      </c>
      <c r="C24" s="83" t="s">
        <v>93</v>
      </c>
      <c r="D24" s="84" t="e">
        <f>Calculations!BN25</f>
        <v>#DIV/0!</v>
      </c>
      <c r="E24" s="84" t="e">
        <f>Calculations!BO25</f>
        <v>#DIV/0!</v>
      </c>
      <c r="F24" s="85" t="e">
        <f t="shared" si="1"/>
        <v>#DIV/0!</v>
      </c>
      <c r="G24" s="85" t="e">
        <f t="shared" si="2"/>
        <v>#DIV/0!</v>
      </c>
      <c r="H24" s="84" t="e">
        <f t="shared" si="3"/>
        <v>#DIV/0!</v>
      </c>
      <c r="I24" s="88" t="str">
        <f>IF(OR(COUNT(Calculations!BP25:BY25)&lt;3,COUNT(Calculations!BZ25:CI25)&lt;3),"N/A",IF(ISERROR(TTEST(Calculations!BP25:BY25,Calculations!BZ25:CI25,2,2)),"N/A",TTEST(Calculations!BP25:BY25,Calculations!BZ25:CI25,2,2)))</f>
        <v>N/A</v>
      </c>
      <c r="J24" s="84" t="e">
        <f t="shared" si="0"/>
        <v>#DIV/0!</v>
      </c>
      <c r="K24" s="89" t="str">
        <f>IF(AND('Test Sample Data'!N24&gt;=35,'Control Sample Data'!N24&gt;=35),"Type 3",IF(AND('Test Sample Data'!N24&gt;=30,'Control Sample Data'!N24&gt;=30,OR(I24&gt;=0.05,I24="N/A")),"Type 2",IF(OR(AND('Test Sample Data'!N24&gt;=30,'Control Sample Data'!N24&lt;=30),AND('Test Sample Data'!N24&lt;=30,'Control Sample Data'!N24&gt;=30)),"Type 1","OKAY")))</f>
        <v>OKAY</v>
      </c>
    </row>
    <row r="25" spans="1:11" ht="12.75">
      <c r="A25" s="65"/>
      <c r="B25" s="82" t="str">
        <f>'Gene Table'!D25</f>
        <v>MIMAT0000269</v>
      </c>
      <c r="C25" s="83" t="s">
        <v>97</v>
      </c>
      <c r="D25" s="84" t="e">
        <f>Calculations!BN26</f>
        <v>#DIV/0!</v>
      </c>
      <c r="E25" s="84" t="e">
        <f>Calculations!BO26</f>
        <v>#DIV/0!</v>
      </c>
      <c r="F25" s="85" t="e">
        <f t="shared" si="1"/>
        <v>#DIV/0!</v>
      </c>
      <c r="G25" s="85" t="e">
        <f t="shared" si="2"/>
        <v>#DIV/0!</v>
      </c>
      <c r="H25" s="84" t="e">
        <f t="shared" si="3"/>
        <v>#DIV/0!</v>
      </c>
      <c r="I25" s="88" t="str">
        <f>IF(OR(COUNT(Calculations!BP26:BY26)&lt;3,COUNT(Calculations!BZ26:CI26)&lt;3),"N/A",IF(ISERROR(TTEST(Calculations!BP26:BY26,Calculations!BZ26:CI26,2,2)),"N/A",TTEST(Calculations!BP26:BY26,Calculations!BZ26:CI26,2,2)))</f>
        <v>N/A</v>
      </c>
      <c r="J25" s="84" t="e">
        <f t="shared" si="0"/>
        <v>#DIV/0!</v>
      </c>
      <c r="K25" s="89" t="str">
        <f>IF(AND('Test Sample Data'!N25&gt;=35,'Control Sample Data'!N25&gt;=35),"Type 3",IF(AND('Test Sample Data'!N25&gt;=30,'Control Sample Data'!N25&gt;=30,OR(I25&gt;=0.05,I25="N/A")),"Type 2",IF(OR(AND('Test Sample Data'!N25&gt;=30,'Control Sample Data'!N25&lt;=30),AND('Test Sample Data'!N25&lt;=30,'Control Sample Data'!N25&gt;=30)),"Type 1","OKAY")))</f>
        <v>OKAY</v>
      </c>
    </row>
    <row r="26" spans="1:11" ht="12.75">
      <c r="A26" s="65"/>
      <c r="B26" s="82" t="str">
        <f>'Gene Table'!D26</f>
        <v>MIMAT0000445</v>
      </c>
      <c r="C26" s="83" t="s">
        <v>101</v>
      </c>
      <c r="D26" s="84" t="e">
        <f>Calculations!BN27</f>
        <v>#DIV/0!</v>
      </c>
      <c r="E26" s="84" t="e">
        <f>Calculations!BO27</f>
        <v>#DIV/0!</v>
      </c>
      <c r="F26" s="85" t="e">
        <f t="shared" si="1"/>
        <v>#DIV/0!</v>
      </c>
      <c r="G26" s="85" t="e">
        <f t="shared" si="2"/>
        <v>#DIV/0!</v>
      </c>
      <c r="H26" s="84" t="e">
        <f t="shared" si="3"/>
        <v>#DIV/0!</v>
      </c>
      <c r="I26" s="88" t="str">
        <f>IF(OR(COUNT(Calculations!BP27:BY27)&lt;3,COUNT(Calculations!BZ27:CI27)&lt;3),"N/A",IF(ISERROR(TTEST(Calculations!BP27:BY27,Calculations!BZ27:CI27,2,2)),"N/A",TTEST(Calculations!BP27:BY27,Calculations!BZ27:CI27,2,2)))</f>
        <v>N/A</v>
      </c>
      <c r="J26" s="84" t="e">
        <f t="shared" si="0"/>
        <v>#DIV/0!</v>
      </c>
      <c r="K26" s="89" t="str">
        <f>IF(AND('Test Sample Data'!N26&gt;=35,'Control Sample Data'!N26&gt;=35),"Type 3",IF(AND('Test Sample Data'!N26&gt;=30,'Control Sample Data'!N26&gt;=30,OR(I26&gt;=0.05,I26="N/A")),"Type 2",IF(OR(AND('Test Sample Data'!N26&gt;=30,'Control Sample Data'!N26&lt;=30),AND('Test Sample Data'!N26&lt;=30,'Control Sample Data'!N26&gt;=30)),"Type 1","OKAY")))</f>
        <v>OKAY</v>
      </c>
    </row>
    <row r="27" spans="1:11" ht="12.75">
      <c r="A27" s="65"/>
      <c r="B27" s="82" t="str">
        <f>'Gene Table'!D27</f>
        <v>MIMAT0000426</v>
      </c>
      <c r="C27" s="83" t="s">
        <v>105</v>
      </c>
      <c r="D27" s="84" t="e">
        <f>Calculations!BN28</f>
        <v>#DIV/0!</v>
      </c>
      <c r="E27" s="84" t="e">
        <f>Calculations!BO28</f>
        <v>#DIV/0!</v>
      </c>
      <c r="F27" s="85" t="e">
        <f t="shared" si="1"/>
        <v>#DIV/0!</v>
      </c>
      <c r="G27" s="85" t="e">
        <f t="shared" si="2"/>
        <v>#DIV/0!</v>
      </c>
      <c r="H27" s="84" t="e">
        <f t="shared" si="3"/>
        <v>#DIV/0!</v>
      </c>
      <c r="I27" s="88" t="str">
        <f>IF(OR(COUNT(Calculations!BP28:BY28)&lt;3,COUNT(Calculations!BZ28:CI28)&lt;3),"N/A",IF(ISERROR(TTEST(Calculations!BP28:BY28,Calculations!BZ28:CI28,2,2)),"N/A",TTEST(Calculations!BP28:BY28,Calculations!BZ28:CI28,2,2)))</f>
        <v>N/A</v>
      </c>
      <c r="J27" s="84" t="e">
        <f t="shared" si="0"/>
        <v>#DIV/0!</v>
      </c>
      <c r="K27" s="89" t="str">
        <f>IF(AND('Test Sample Data'!N27&gt;=35,'Control Sample Data'!N27&gt;=35),"Type 3",IF(AND('Test Sample Data'!N27&gt;=30,'Control Sample Data'!N27&gt;=30,OR(I27&gt;=0.05,I27="N/A")),"Type 2",IF(OR(AND('Test Sample Data'!N27&gt;=30,'Control Sample Data'!N27&lt;=30),AND('Test Sample Data'!N27&lt;=30,'Control Sample Data'!N27&gt;=30)),"Type 1","OKAY")))</f>
        <v>OKAY</v>
      </c>
    </row>
    <row r="28" spans="1:11" ht="15.75" customHeight="1">
      <c r="A28" s="65"/>
      <c r="B28" s="82" t="str">
        <f>'Gene Table'!D28</f>
        <v>MIMAT0000448</v>
      </c>
      <c r="C28" s="83" t="s">
        <v>109</v>
      </c>
      <c r="D28" s="84" t="e">
        <f>Calculations!BN29</f>
        <v>#DIV/0!</v>
      </c>
      <c r="E28" s="84" t="e">
        <f>Calculations!BO29</f>
        <v>#DIV/0!</v>
      </c>
      <c r="F28" s="85" t="e">
        <f t="shared" si="1"/>
        <v>#DIV/0!</v>
      </c>
      <c r="G28" s="85" t="e">
        <f t="shared" si="2"/>
        <v>#DIV/0!</v>
      </c>
      <c r="H28" s="84" t="e">
        <f t="shared" si="3"/>
        <v>#DIV/0!</v>
      </c>
      <c r="I28" s="88" t="str">
        <f>IF(OR(COUNT(Calculations!BP29:BY29)&lt;3,COUNT(Calculations!BZ29:CI29)&lt;3),"N/A",IF(ISERROR(TTEST(Calculations!BP29:BY29,Calculations!BZ29:CI29,2,2)),"N/A",TTEST(Calculations!BP29:BY29,Calculations!BZ29:CI29,2,2)))</f>
        <v>N/A</v>
      </c>
      <c r="J28" s="84" t="e">
        <f t="shared" si="0"/>
        <v>#DIV/0!</v>
      </c>
      <c r="K28" s="89" t="str">
        <f>IF(AND('Test Sample Data'!N28&gt;=35,'Control Sample Data'!N28&gt;=35),"Type 3",IF(AND('Test Sample Data'!N28&gt;=30,'Control Sample Data'!N28&gt;=30,OR(I28&gt;=0.05,I28="N/A")),"Type 2",IF(OR(AND('Test Sample Data'!N28&gt;=30,'Control Sample Data'!N28&lt;=30),AND('Test Sample Data'!N28&lt;=30,'Control Sample Data'!N28&gt;=30)),"Type 1","OKAY")))</f>
        <v>OKAY</v>
      </c>
    </row>
    <row r="29" spans="1:11" ht="12.75">
      <c r="A29" s="65"/>
      <c r="B29" s="82" t="str">
        <f>'Gene Table'!D29</f>
        <v>MIMAT0000431</v>
      </c>
      <c r="C29" s="83" t="s">
        <v>113</v>
      </c>
      <c r="D29" s="84" t="e">
        <f>Calculations!BN30</f>
        <v>#DIV/0!</v>
      </c>
      <c r="E29" s="84" t="e">
        <f>Calculations!BO30</f>
        <v>#DIV/0!</v>
      </c>
      <c r="F29" s="85" t="e">
        <f t="shared" si="1"/>
        <v>#DIV/0!</v>
      </c>
      <c r="G29" s="85" t="e">
        <f t="shared" si="2"/>
        <v>#DIV/0!</v>
      </c>
      <c r="H29" s="84" t="e">
        <f t="shared" si="3"/>
        <v>#DIV/0!</v>
      </c>
      <c r="I29" s="88" t="str">
        <f>IF(OR(COUNT(Calculations!BP30:BY30)&lt;3,COUNT(Calculations!BZ30:CI30)&lt;3),"N/A",IF(ISERROR(TTEST(Calculations!BP30:BY30,Calculations!BZ30:CI30,2,2)),"N/A",TTEST(Calculations!BP30:BY30,Calculations!BZ30:CI30,2,2)))</f>
        <v>N/A</v>
      </c>
      <c r="J29" s="84" t="e">
        <f t="shared" si="0"/>
        <v>#DIV/0!</v>
      </c>
      <c r="K29" s="89" t="str">
        <f>IF(AND('Test Sample Data'!N29&gt;=35,'Control Sample Data'!N29&gt;=35),"Type 3",IF(AND('Test Sample Data'!N29&gt;=30,'Control Sample Data'!N29&gt;=30,OR(I29&gt;=0.05,I29="N/A")),"Type 2",IF(OR(AND('Test Sample Data'!N29&gt;=30,'Control Sample Data'!N29&lt;=30),AND('Test Sample Data'!N29&lt;=30,'Control Sample Data'!N29&gt;=30)),"Type 1","OKAY")))</f>
        <v>OKAY</v>
      </c>
    </row>
    <row r="30" spans="1:11" ht="12.75">
      <c r="A30" s="65"/>
      <c r="B30" s="82" t="str">
        <f>'Gene Table'!D30</f>
        <v>MIMAT0000435</v>
      </c>
      <c r="C30" s="83" t="s">
        <v>117</v>
      </c>
      <c r="D30" s="84" t="e">
        <f>Calculations!BN31</f>
        <v>#DIV/0!</v>
      </c>
      <c r="E30" s="84" t="e">
        <f>Calculations!BO31</f>
        <v>#DIV/0!</v>
      </c>
      <c r="F30" s="85" t="e">
        <f t="shared" si="1"/>
        <v>#DIV/0!</v>
      </c>
      <c r="G30" s="85" t="e">
        <f t="shared" si="2"/>
        <v>#DIV/0!</v>
      </c>
      <c r="H30" s="84" t="e">
        <f t="shared" si="3"/>
        <v>#DIV/0!</v>
      </c>
      <c r="I30" s="88" t="str">
        <f>IF(OR(COUNT(Calculations!BP31:BY31)&lt;3,COUNT(Calculations!BZ31:CI31)&lt;3),"N/A",IF(ISERROR(TTEST(Calculations!BP31:BY31,Calculations!BZ31:CI31,2,2)),"N/A",TTEST(Calculations!BP31:BY31,Calculations!BZ31:CI31,2,2)))</f>
        <v>N/A</v>
      </c>
      <c r="J30" s="84" t="e">
        <f t="shared" si="0"/>
        <v>#DIV/0!</v>
      </c>
      <c r="K30" s="89" t="str">
        <f>IF(AND('Test Sample Data'!N30&gt;=35,'Control Sample Data'!N30&gt;=35),"Type 3",IF(AND('Test Sample Data'!N30&gt;=30,'Control Sample Data'!N30&gt;=30,OR(I30&gt;=0.05,I30="N/A")),"Type 2",IF(OR(AND('Test Sample Data'!N30&gt;=30,'Control Sample Data'!N30&lt;=30),AND('Test Sample Data'!N30&lt;=30,'Control Sample Data'!N30&gt;=30)),"Type 1","OKAY")))</f>
        <v>OKAY</v>
      </c>
    </row>
    <row r="31" spans="1:11" ht="12.75">
      <c r="A31" s="65"/>
      <c r="B31" s="82" t="str">
        <f>'Gene Table'!D31</f>
        <v>MIMAT0000438</v>
      </c>
      <c r="C31" s="83" t="s">
        <v>121</v>
      </c>
      <c r="D31" s="84" t="e">
        <f>Calculations!BN32</f>
        <v>#DIV/0!</v>
      </c>
      <c r="E31" s="84" t="e">
        <f>Calculations!BO32</f>
        <v>#DIV/0!</v>
      </c>
      <c r="F31" s="85" t="e">
        <f t="shared" si="1"/>
        <v>#DIV/0!</v>
      </c>
      <c r="G31" s="85" t="e">
        <f t="shared" si="2"/>
        <v>#DIV/0!</v>
      </c>
      <c r="H31" s="84" t="e">
        <f t="shared" si="3"/>
        <v>#DIV/0!</v>
      </c>
      <c r="I31" s="88" t="str">
        <f>IF(OR(COUNT(Calculations!BP32:BY32)&lt;3,COUNT(Calculations!BZ32:CI32)&lt;3),"N/A",IF(ISERROR(TTEST(Calculations!BP32:BY32,Calculations!BZ32:CI32,2,2)),"N/A",TTEST(Calculations!BP32:BY32,Calculations!BZ32:CI32,2,2)))</f>
        <v>N/A</v>
      </c>
      <c r="J31" s="84" t="e">
        <f t="shared" si="0"/>
        <v>#DIV/0!</v>
      </c>
      <c r="K31" s="89" t="str">
        <f>IF(AND('Test Sample Data'!N31&gt;=35,'Control Sample Data'!N31&gt;=35),"Type 3",IF(AND('Test Sample Data'!N31&gt;=30,'Control Sample Data'!N31&gt;=30,OR(I31&gt;=0.05,I31="N/A")),"Type 2",IF(OR(AND('Test Sample Data'!N31&gt;=30,'Control Sample Data'!N31&lt;=30),AND('Test Sample Data'!N31&lt;=30,'Control Sample Data'!N31&gt;=30)),"Type 1","OKAY")))</f>
        <v>OKAY</v>
      </c>
    </row>
    <row r="32" spans="1:11" ht="12.75">
      <c r="A32" s="65"/>
      <c r="B32" s="82" t="str">
        <f>'Gene Table'!D32</f>
        <v>MIMAT0000456</v>
      </c>
      <c r="C32" s="83" t="s">
        <v>125</v>
      </c>
      <c r="D32" s="84" t="e">
        <f>Calculations!BN33</f>
        <v>#DIV/0!</v>
      </c>
      <c r="E32" s="84" t="e">
        <f>Calculations!BO33</f>
        <v>#DIV/0!</v>
      </c>
      <c r="F32" s="85" t="e">
        <f t="shared" si="1"/>
        <v>#DIV/0!</v>
      </c>
      <c r="G32" s="85" t="e">
        <f t="shared" si="2"/>
        <v>#DIV/0!</v>
      </c>
      <c r="H32" s="84" t="e">
        <f t="shared" si="3"/>
        <v>#DIV/0!</v>
      </c>
      <c r="I32" s="88" t="str">
        <f>IF(OR(COUNT(Calculations!BP33:BY33)&lt;3,COUNT(Calculations!BZ33:CI33)&lt;3),"N/A",IF(ISERROR(TTEST(Calculations!BP33:BY33,Calculations!BZ33:CI33,2,2)),"N/A",TTEST(Calculations!BP33:BY33,Calculations!BZ33:CI33,2,2)))</f>
        <v>N/A</v>
      </c>
      <c r="J32" s="84" t="e">
        <f t="shared" si="0"/>
        <v>#DIV/0!</v>
      </c>
      <c r="K32" s="89" t="str">
        <f>IF(AND('Test Sample Data'!N32&gt;=35,'Control Sample Data'!N32&gt;=35),"Type 3",IF(AND('Test Sample Data'!N32&gt;=30,'Control Sample Data'!N32&gt;=30,OR(I32&gt;=0.05,I32="N/A")),"Type 2",IF(OR(AND('Test Sample Data'!N32&gt;=30,'Control Sample Data'!N32&lt;=30),AND('Test Sample Data'!N32&lt;=30,'Control Sample Data'!N32&gt;=30)),"Type 1","OKAY")))</f>
        <v>OKAY</v>
      </c>
    </row>
    <row r="33" spans="1:11" ht="12.75">
      <c r="A33" s="65"/>
      <c r="B33" s="82" t="str">
        <f>'Gene Table'!D33</f>
        <v>MIMAT0000440</v>
      </c>
      <c r="C33" s="83" t="s">
        <v>129</v>
      </c>
      <c r="D33" s="84" t="e">
        <f>Calculations!BN34</f>
        <v>#DIV/0!</v>
      </c>
      <c r="E33" s="84" t="e">
        <f>Calculations!BO34</f>
        <v>#DIV/0!</v>
      </c>
      <c r="F33" s="85" t="e">
        <f t="shared" si="1"/>
        <v>#DIV/0!</v>
      </c>
      <c r="G33" s="85" t="e">
        <f t="shared" si="2"/>
        <v>#DIV/0!</v>
      </c>
      <c r="H33" s="84" t="e">
        <f t="shared" si="3"/>
        <v>#DIV/0!</v>
      </c>
      <c r="I33" s="88" t="str">
        <f>IF(OR(COUNT(Calculations!BP34:BY34)&lt;3,COUNT(Calculations!BZ34:CI34)&lt;3),"N/A",IF(ISERROR(TTEST(Calculations!BP34:BY34,Calculations!BZ34:CI34,2,2)),"N/A",TTEST(Calculations!BP34:BY34,Calculations!BZ34:CI34,2,2)))</f>
        <v>N/A</v>
      </c>
      <c r="J33" s="84" t="e">
        <f t="shared" si="0"/>
        <v>#DIV/0!</v>
      </c>
      <c r="K33" s="89" t="str">
        <f>IF(AND('Test Sample Data'!N33&gt;=35,'Control Sample Data'!N33&gt;=35),"Type 3",IF(AND('Test Sample Data'!N33&gt;=30,'Control Sample Data'!N33&gt;=30,OR(I33&gt;=0.05,I33="N/A")),"Type 2",IF(OR(AND('Test Sample Data'!N33&gt;=30,'Control Sample Data'!N33&lt;=30),AND('Test Sample Data'!N33&lt;=30,'Control Sample Data'!N33&gt;=30)),"Type 1","OKAY")))</f>
        <v>OKAY</v>
      </c>
    </row>
    <row r="34" spans="1:11" ht="12.75">
      <c r="A34" s="65"/>
      <c r="B34" s="82" t="str">
        <f>'Gene Table'!D34</f>
        <v>MIMAT0000461</v>
      </c>
      <c r="C34" s="83" t="s">
        <v>133</v>
      </c>
      <c r="D34" s="84" t="e">
        <f>Calculations!BN35</f>
        <v>#DIV/0!</v>
      </c>
      <c r="E34" s="84" t="e">
        <f>Calculations!BO35</f>
        <v>#DIV/0!</v>
      </c>
      <c r="F34" s="85" t="e">
        <f t="shared" si="1"/>
        <v>#DIV/0!</v>
      </c>
      <c r="G34" s="85" t="e">
        <f t="shared" si="2"/>
        <v>#DIV/0!</v>
      </c>
      <c r="H34" s="84" t="e">
        <f t="shared" si="3"/>
        <v>#DIV/0!</v>
      </c>
      <c r="I34" s="88" t="str">
        <f>IF(OR(COUNT(Calculations!BP35:BY35)&lt;3,COUNT(Calculations!BZ35:CI35)&lt;3),"N/A",IF(ISERROR(TTEST(Calculations!BP35:BY35,Calculations!BZ35:CI35,2,2)),"N/A",TTEST(Calculations!BP35:BY35,Calculations!BZ35:CI35,2,2)))</f>
        <v>N/A</v>
      </c>
      <c r="J34" s="84" t="e">
        <f t="shared" si="0"/>
        <v>#DIV/0!</v>
      </c>
      <c r="K34" s="89" t="str">
        <f>IF(AND('Test Sample Data'!N34&gt;=35,'Control Sample Data'!N34&gt;=35),"Type 3",IF(AND('Test Sample Data'!N34&gt;=30,'Control Sample Data'!N34&gt;=30,OR(I34&gt;=0.05,I34="N/A")),"Type 2",IF(OR(AND('Test Sample Data'!N34&gt;=30,'Control Sample Data'!N34&lt;=30),AND('Test Sample Data'!N34&lt;=30,'Control Sample Data'!N34&gt;=30)),"Type 1","OKAY")))</f>
        <v>OKAY</v>
      </c>
    </row>
    <row r="35" spans="1:11" ht="12.75">
      <c r="A35" s="65"/>
      <c r="B35" s="82" t="str">
        <f>'Gene Table'!D35</f>
        <v>MIMAT0000266</v>
      </c>
      <c r="C35" s="83" t="s">
        <v>137</v>
      </c>
      <c r="D35" s="84" t="e">
        <f>Calculations!BN36</f>
        <v>#DIV/0!</v>
      </c>
      <c r="E35" s="84" t="e">
        <f>Calculations!BO36</f>
        <v>#DIV/0!</v>
      </c>
      <c r="F35" s="85" t="e">
        <f t="shared" si="1"/>
        <v>#DIV/0!</v>
      </c>
      <c r="G35" s="85" t="e">
        <f t="shared" si="2"/>
        <v>#DIV/0!</v>
      </c>
      <c r="H35" s="84" t="e">
        <f t="shared" si="3"/>
        <v>#DIV/0!</v>
      </c>
      <c r="I35" s="88" t="str">
        <f>IF(OR(COUNT(Calculations!BP36:BY36)&lt;3,COUNT(Calculations!BZ36:CI36)&lt;3),"N/A",IF(ISERROR(TTEST(Calculations!BP36:BY36,Calculations!BZ36:CI36,2,2)),"N/A",TTEST(Calculations!BP36:BY36,Calculations!BZ36:CI36,2,2)))</f>
        <v>N/A</v>
      </c>
      <c r="J35" s="84" t="e">
        <f t="shared" si="0"/>
        <v>#DIV/0!</v>
      </c>
      <c r="K35" s="89" t="str">
        <f>IF(AND('Test Sample Data'!N35&gt;=35,'Control Sample Data'!N35&gt;=35),"Type 3",IF(AND('Test Sample Data'!N35&gt;=30,'Control Sample Data'!N35&gt;=30,OR(I35&gt;=0.05,I35="N/A")),"Type 2",IF(OR(AND('Test Sample Data'!N35&gt;=30,'Control Sample Data'!N35&lt;=30),AND('Test Sample Data'!N35&lt;=30,'Control Sample Data'!N35&gt;=30)),"Type 1","OKAY")))</f>
        <v>OKAY</v>
      </c>
    </row>
    <row r="36" spans="1:11" ht="12.75">
      <c r="A36" s="65"/>
      <c r="B36" s="82" t="str">
        <f>'Gene Table'!D36</f>
        <v>MIMAT0000462</v>
      </c>
      <c r="C36" s="83" t="s">
        <v>141</v>
      </c>
      <c r="D36" s="84" t="e">
        <f>Calculations!BN37</f>
        <v>#DIV/0!</v>
      </c>
      <c r="E36" s="84" t="e">
        <f>Calculations!BO37</f>
        <v>#DIV/0!</v>
      </c>
      <c r="F36" s="85" t="e">
        <f t="shared" si="1"/>
        <v>#DIV/0!</v>
      </c>
      <c r="G36" s="85" t="e">
        <f t="shared" si="2"/>
        <v>#DIV/0!</v>
      </c>
      <c r="H36" s="84" t="e">
        <f t="shared" si="3"/>
        <v>#DIV/0!</v>
      </c>
      <c r="I36" s="88" t="str">
        <f>IF(OR(COUNT(Calculations!BP37:BY37)&lt;3,COUNT(Calculations!BZ37:CI37)&lt;3),"N/A",IF(ISERROR(TTEST(Calculations!BP37:BY37,Calculations!BZ37:CI37,2,2)),"N/A",TTEST(Calculations!BP37:BY37,Calculations!BZ37:CI37,2,2)))</f>
        <v>N/A</v>
      </c>
      <c r="J36" s="84" t="e">
        <f t="shared" si="0"/>
        <v>#DIV/0!</v>
      </c>
      <c r="K36" s="89" t="str">
        <f>IF(AND('Test Sample Data'!N36&gt;=35,'Control Sample Data'!N36&gt;=35),"Type 3",IF(AND('Test Sample Data'!N36&gt;=30,'Control Sample Data'!N36&gt;=30,OR(I36&gt;=0.05,I36="N/A")),"Type 2",IF(OR(AND('Test Sample Data'!N36&gt;=30,'Control Sample Data'!N36&lt;=30),AND('Test Sample Data'!N36&lt;=30,'Control Sample Data'!N36&gt;=30)),"Type 1","OKAY")))</f>
        <v>OKAY</v>
      </c>
    </row>
    <row r="37" spans="1:11" ht="12.75">
      <c r="A37" s="65"/>
      <c r="B37" s="82" t="str">
        <f>'Gene Table'!D37</f>
        <v>MIMAT0000278</v>
      </c>
      <c r="C37" s="83" t="s">
        <v>145</v>
      </c>
      <c r="D37" s="84" t="e">
        <f>Calculations!BN38</f>
        <v>#DIV/0!</v>
      </c>
      <c r="E37" s="84" t="e">
        <f>Calculations!BO38</f>
        <v>#DIV/0!</v>
      </c>
      <c r="F37" s="85" t="e">
        <f t="shared" si="1"/>
        <v>#DIV/0!</v>
      </c>
      <c r="G37" s="85" t="e">
        <f t="shared" si="2"/>
        <v>#DIV/0!</v>
      </c>
      <c r="H37" s="84" t="e">
        <f t="shared" si="3"/>
        <v>#DIV/0!</v>
      </c>
      <c r="I37" s="88" t="str">
        <f>IF(OR(COUNT(Calculations!BP38:BY38)&lt;3,COUNT(Calculations!BZ38:CI38)&lt;3),"N/A",IF(ISERROR(TTEST(Calculations!BP38:BY38,Calculations!BZ38:CI38,2,2)),"N/A",TTEST(Calculations!BP38:BY38,Calculations!BZ38:CI38,2,2)))</f>
        <v>N/A</v>
      </c>
      <c r="J37" s="84" t="e">
        <f t="shared" si="0"/>
        <v>#DIV/0!</v>
      </c>
      <c r="K37" s="89" t="str">
        <f>IF(AND('Test Sample Data'!N37&gt;=35,'Control Sample Data'!N37&gt;=35),"Type 3",IF(AND('Test Sample Data'!N37&gt;=30,'Control Sample Data'!N37&gt;=30,OR(I37&gt;=0.05,I37="N/A")),"Type 2",IF(OR(AND('Test Sample Data'!N37&gt;=30,'Control Sample Data'!N37&lt;=30),AND('Test Sample Data'!N37&lt;=30,'Control Sample Data'!N37&gt;=30)),"Type 1","OKAY")))</f>
        <v>OKAY</v>
      </c>
    </row>
    <row r="38" spans="1:11" ht="12.75">
      <c r="A38" s="65"/>
      <c r="B38" s="82" t="str">
        <f>'Gene Table'!D38</f>
        <v>MIMAT0000280</v>
      </c>
      <c r="C38" s="83" t="s">
        <v>149</v>
      </c>
      <c r="D38" s="84" t="e">
        <f>Calculations!BN39</f>
        <v>#DIV/0!</v>
      </c>
      <c r="E38" s="84" t="e">
        <f>Calculations!BO39</f>
        <v>#DIV/0!</v>
      </c>
      <c r="F38" s="85" t="e">
        <f t="shared" si="1"/>
        <v>#DIV/0!</v>
      </c>
      <c r="G38" s="85" t="e">
        <f t="shared" si="2"/>
        <v>#DIV/0!</v>
      </c>
      <c r="H38" s="84" t="e">
        <f t="shared" si="3"/>
        <v>#DIV/0!</v>
      </c>
      <c r="I38" s="88" t="str">
        <f>IF(OR(COUNT(Calculations!BP39:BY39)&lt;3,COUNT(Calculations!BZ39:CI39)&lt;3),"N/A",IF(ISERROR(TTEST(Calculations!BP39:BY39,Calculations!BZ39:CI39,2,2)),"N/A",TTEST(Calculations!BP39:BY39,Calculations!BZ39:CI39,2,2)))</f>
        <v>N/A</v>
      </c>
      <c r="J38" s="84" t="e">
        <f t="shared" si="0"/>
        <v>#DIV/0!</v>
      </c>
      <c r="K38" s="89" t="str">
        <f>IF(AND('Test Sample Data'!N38&gt;=35,'Control Sample Data'!N38&gt;=35),"Type 3",IF(AND('Test Sample Data'!N38&gt;=30,'Control Sample Data'!N38&gt;=30,OR(I38&gt;=0.05,I38="N/A")),"Type 2",IF(OR(AND('Test Sample Data'!N38&gt;=30,'Control Sample Data'!N38&lt;=30),AND('Test Sample Data'!N38&lt;=30,'Control Sample Data'!N38&gt;=30)),"Type 1","OKAY")))</f>
        <v>OKAY</v>
      </c>
    </row>
    <row r="39" spans="1:11" ht="12.75">
      <c r="A39" s="65"/>
      <c r="B39" s="82" t="str">
        <f>'Gene Table'!D39</f>
        <v>MIMAT0000081</v>
      </c>
      <c r="C39" s="83" t="s">
        <v>153</v>
      </c>
      <c r="D39" s="84" t="e">
        <f>Calculations!BN40</f>
        <v>#DIV/0!</v>
      </c>
      <c r="E39" s="84" t="e">
        <f>Calculations!BO40</f>
        <v>#DIV/0!</v>
      </c>
      <c r="F39" s="85" t="e">
        <f t="shared" si="1"/>
        <v>#DIV/0!</v>
      </c>
      <c r="G39" s="85" t="e">
        <f t="shared" si="2"/>
        <v>#DIV/0!</v>
      </c>
      <c r="H39" s="84" t="e">
        <f t="shared" si="3"/>
        <v>#DIV/0!</v>
      </c>
      <c r="I39" s="88" t="str">
        <f>IF(OR(COUNT(Calculations!BP40:BY40)&lt;3,COUNT(Calculations!BZ40:CI40)&lt;3),"N/A",IF(ISERROR(TTEST(Calculations!BP40:BY40,Calculations!BZ40:CI40,2,2)),"N/A",TTEST(Calculations!BP40:BY40,Calculations!BZ40:CI40,2,2)))</f>
        <v>N/A</v>
      </c>
      <c r="J39" s="84" t="e">
        <f t="shared" si="0"/>
        <v>#DIV/0!</v>
      </c>
      <c r="K39" s="89" t="str">
        <f>IF(AND('Test Sample Data'!N39&gt;=35,'Control Sample Data'!N39&gt;=35),"Type 3",IF(AND('Test Sample Data'!N39&gt;=30,'Control Sample Data'!N39&gt;=30,OR(I39&gt;=0.05,I39="N/A")),"Type 2",IF(OR(AND('Test Sample Data'!N39&gt;=30,'Control Sample Data'!N39&lt;=30),AND('Test Sample Data'!N39&lt;=30,'Control Sample Data'!N39&gt;=30)),"Type 1","OKAY")))</f>
        <v>OKAY</v>
      </c>
    </row>
    <row r="40" spans="1:11" ht="12.75">
      <c r="A40" s="65"/>
      <c r="B40" s="82" t="str">
        <f>'Gene Table'!D40</f>
        <v>MIMAT0000765</v>
      </c>
      <c r="C40" s="83" t="s">
        <v>157</v>
      </c>
      <c r="D40" s="84" t="e">
        <f>Calculations!BN41</f>
        <v>#DIV/0!</v>
      </c>
      <c r="E40" s="84" t="e">
        <f>Calculations!BO41</f>
        <v>#DIV/0!</v>
      </c>
      <c r="F40" s="85" t="e">
        <f t="shared" si="1"/>
        <v>#DIV/0!</v>
      </c>
      <c r="G40" s="85" t="e">
        <f t="shared" si="2"/>
        <v>#DIV/0!</v>
      </c>
      <c r="H40" s="84" t="e">
        <f t="shared" si="3"/>
        <v>#DIV/0!</v>
      </c>
      <c r="I40" s="88" t="str">
        <f>IF(OR(COUNT(Calculations!BP41:BY41)&lt;3,COUNT(Calculations!BZ41:CI41)&lt;3),"N/A",IF(ISERROR(TTEST(Calculations!BP41:BY41,Calculations!BZ41:CI41,2,2)),"N/A",TTEST(Calculations!BP41:BY41,Calculations!BZ41:CI41,2,2)))</f>
        <v>N/A</v>
      </c>
      <c r="J40" s="84" t="e">
        <f t="shared" si="0"/>
        <v>#DIV/0!</v>
      </c>
      <c r="K40" s="89" t="str">
        <f>IF(AND('Test Sample Data'!N40&gt;=35,'Control Sample Data'!N40&gt;=35),"Type 3",IF(AND('Test Sample Data'!N40&gt;=30,'Control Sample Data'!N40&gt;=30,OR(I40&gt;=0.05,I40="N/A")),"Type 2",IF(OR(AND('Test Sample Data'!N40&gt;=30,'Control Sample Data'!N40&lt;=30),AND('Test Sample Data'!N40&lt;=30,'Control Sample Data'!N40&gt;=30)),"Type 1","OKAY")))</f>
        <v>OKAY</v>
      </c>
    </row>
    <row r="41" spans="1:11" ht="12.75">
      <c r="A41" s="65"/>
      <c r="B41" s="82" t="str">
        <f>'Gene Table'!D41</f>
        <v>MIMAT0000255</v>
      </c>
      <c r="C41" s="83" t="s">
        <v>161</v>
      </c>
      <c r="D41" s="84" t="e">
        <f>Calculations!BN42</f>
        <v>#DIV/0!</v>
      </c>
      <c r="E41" s="84" t="e">
        <f>Calculations!BO42</f>
        <v>#DIV/0!</v>
      </c>
      <c r="F41" s="85" t="e">
        <f t="shared" si="1"/>
        <v>#DIV/0!</v>
      </c>
      <c r="G41" s="85" t="e">
        <f t="shared" si="2"/>
        <v>#DIV/0!</v>
      </c>
      <c r="H41" s="84" t="e">
        <f t="shared" si="3"/>
        <v>#DIV/0!</v>
      </c>
      <c r="I41" s="88" t="str">
        <f>IF(OR(COUNT(Calculations!BP42:BY42)&lt;3,COUNT(Calculations!BZ42:CI42)&lt;3),"N/A",IF(ISERROR(TTEST(Calculations!BP42:BY42,Calculations!BZ42:CI42,2,2)),"N/A",TTEST(Calculations!BP42:BY42,Calculations!BZ42:CI42,2,2)))</f>
        <v>N/A</v>
      </c>
      <c r="J41" s="84" t="e">
        <f t="shared" si="0"/>
        <v>#DIV/0!</v>
      </c>
      <c r="K41" s="89" t="str">
        <f>IF(AND('Test Sample Data'!N41&gt;=35,'Control Sample Data'!N41&gt;=35),"Type 3",IF(AND('Test Sample Data'!N41&gt;=30,'Control Sample Data'!N41&gt;=30,OR(I41&gt;=0.05,I41="N/A")),"Type 2",IF(OR(AND('Test Sample Data'!N41&gt;=30,'Control Sample Data'!N41&lt;=30),AND('Test Sample Data'!N41&lt;=30,'Control Sample Data'!N41&gt;=30)),"Type 1","OKAY")))</f>
        <v>OKAY</v>
      </c>
    </row>
    <row r="42" spans="1:11" ht="12.75">
      <c r="A42" s="65"/>
      <c r="B42" s="82" t="str">
        <f>'Gene Table'!D42</f>
        <v>MIMAT0000726</v>
      </c>
      <c r="C42" s="83" t="s">
        <v>165</v>
      </c>
      <c r="D42" s="84" t="e">
        <f>Calculations!BN43</f>
        <v>#DIV/0!</v>
      </c>
      <c r="E42" s="84" t="e">
        <f>Calculations!BO43</f>
        <v>#DIV/0!</v>
      </c>
      <c r="F42" s="85" t="e">
        <f t="shared" si="1"/>
        <v>#DIV/0!</v>
      </c>
      <c r="G42" s="85" t="e">
        <f t="shared" si="2"/>
        <v>#DIV/0!</v>
      </c>
      <c r="H42" s="84" t="e">
        <f t="shared" si="3"/>
        <v>#DIV/0!</v>
      </c>
      <c r="I42" s="88" t="str">
        <f>IF(OR(COUNT(Calculations!BP43:BY43)&lt;3,COUNT(Calculations!BZ43:CI43)&lt;3),"N/A",IF(ISERROR(TTEST(Calculations!BP43:BY43,Calculations!BZ43:CI43,2,2)),"N/A",TTEST(Calculations!BP43:BY43,Calculations!BZ43:CI43,2,2)))</f>
        <v>N/A</v>
      </c>
      <c r="J42" s="84" t="e">
        <f t="shared" si="0"/>
        <v>#DIV/0!</v>
      </c>
      <c r="K42" s="89" t="str">
        <f>IF(AND('Test Sample Data'!N42&gt;=35,'Control Sample Data'!N42&gt;=35),"Type 3",IF(AND('Test Sample Data'!N42&gt;=30,'Control Sample Data'!N42&gt;=30,OR(I42&gt;=0.05,I42="N/A")),"Type 2",IF(OR(AND('Test Sample Data'!N42&gt;=30,'Control Sample Data'!N42&lt;=30),AND('Test Sample Data'!N42&lt;=30,'Control Sample Data'!N42&gt;=30)),"Type 1","OKAY")))</f>
        <v>OKAY</v>
      </c>
    </row>
    <row r="43" spans="1:11" ht="12.75">
      <c r="A43" s="65"/>
      <c r="B43" s="82" t="str">
        <f>'Gene Table'!D43</f>
        <v>MIMAT0000092</v>
      </c>
      <c r="C43" s="83" t="s">
        <v>169</v>
      </c>
      <c r="D43" s="84" t="e">
        <f>Calculations!BN44</f>
        <v>#DIV/0!</v>
      </c>
      <c r="E43" s="84" t="e">
        <f>Calculations!BO44</f>
        <v>#DIV/0!</v>
      </c>
      <c r="F43" s="85" t="e">
        <f t="shared" si="1"/>
        <v>#DIV/0!</v>
      </c>
      <c r="G43" s="85" t="e">
        <f t="shared" si="2"/>
        <v>#DIV/0!</v>
      </c>
      <c r="H43" s="84" t="e">
        <f t="shared" si="3"/>
        <v>#DIV/0!</v>
      </c>
      <c r="I43" s="88" t="str">
        <f>IF(OR(COUNT(Calculations!BP44:BY44)&lt;3,COUNT(Calculations!BZ44:CI44)&lt;3),"N/A",IF(ISERROR(TTEST(Calculations!BP44:BY44,Calculations!BZ44:CI44,2,2)),"N/A",TTEST(Calculations!BP44:BY44,Calculations!BZ44:CI44,2,2)))</f>
        <v>N/A</v>
      </c>
      <c r="J43" s="84" t="e">
        <f t="shared" si="0"/>
        <v>#DIV/0!</v>
      </c>
      <c r="K43" s="89" t="str">
        <f>IF(AND('Test Sample Data'!N43&gt;=35,'Control Sample Data'!N43&gt;=35),"Type 3",IF(AND('Test Sample Data'!N43&gt;=30,'Control Sample Data'!N43&gt;=30,OR(I43&gt;=0.05,I43="N/A")),"Type 2",IF(OR(AND('Test Sample Data'!N43&gt;=30,'Control Sample Data'!N43&lt;=30),AND('Test Sample Data'!N43&lt;=30,'Control Sample Data'!N43&gt;=30)),"Type 1","OKAY")))</f>
        <v>OKAY</v>
      </c>
    </row>
    <row r="44" spans="1:11" ht="12.75">
      <c r="A44" s="65"/>
      <c r="B44" s="82" t="str">
        <f>'Gene Table'!D44</f>
        <v>MIMAT0000093</v>
      </c>
      <c r="C44" s="83" t="s">
        <v>173</v>
      </c>
      <c r="D44" s="84" t="e">
        <f>Calculations!BN45</f>
        <v>#DIV/0!</v>
      </c>
      <c r="E44" s="84" t="e">
        <f>Calculations!BO45</f>
        <v>#DIV/0!</v>
      </c>
      <c r="F44" s="85" t="e">
        <f t="shared" si="1"/>
        <v>#DIV/0!</v>
      </c>
      <c r="G44" s="85" t="e">
        <f t="shared" si="2"/>
        <v>#DIV/0!</v>
      </c>
      <c r="H44" s="84" t="e">
        <f t="shared" si="3"/>
        <v>#DIV/0!</v>
      </c>
      <c r="I44" s="88" t="str">
        <f>IF(OR(COUNT(Calculations!BP45:BY45)&lt;3,COUNT(Calculations!BZ45:CI45)&lt;3),"N/A",IF(ISERROR(TTEST(Calculations!BP45:BY45,Calculations!BZ45:CI45,2,2)),"N/A",TTEST(Calculations!BP45:BY45,Calculations!BZ45:CI45,2,2)))</f>
        <v>N/A</v>
      </c>
      <c r="J44" s="84" t="e">
        <f t="shared" si="0"/>
        <v>#DIV/0!</v>
      </c>
      <c r="K44" s="89" t="str">
        <f>IF(AND('Test Sample Data'!N44&gt;=35,'Control Sample Data'!N44&gt;=35),"Type 3",IF(AND('Test Sample Data'!N44&gt;=30,'Control Sample Data'!N44&gt;=30,OR(I44&gt;=0.05,I44="N/A")),"Type 2",IF(OR(AND('Test Sample Data'!N44&gt;=30,'Control Sample Data'!N44&lt;=30),AND('Test Sample Data'!N44&lt;=30,'Control Sample Data'!N44&gt;=30)),"Type 1","OKAY")))</f>
        <v>OKAY</v>
      </c>
    </row>
    <row r="45" spans="1:11" ht="12.75">
      <c r="A45" s="65"/>
      <c r="B45" s="82" t="str">
        <f>'Gene Table'!D45</f>
        <v>MIMAT0000095</v>
      </c>
      <c r="C45" s="83" t="s">
        <v>177</v>
      </c>
      <c r="D45" s="84" t="e">
        <f>Calculations!BN46</f>
        <v>#DIV/0!</v>
      </c>
      <c r="E45" s="84" t="e">
        <f>Calculations!BO46</f>
        <v>#DIV/0!</v>
      </c>
      <c r="F45" s="85" t="e">
        <f t="shared" si="1"/>
        <v>#DIV/0!</v>
      </c>
      <c r="G45" s="85" t="e">
        <f t="shared" si="2"/>
        <v>#DIV/0!</v>
      </c>
      <c r="H45" s="84" t="e">
        <f t="shared" si="3"/>
        <v>#DIV/0!</v>
      </c>
      <c r="I45" s="88" t="str">
        <f>IF(OR(COUNT(Calculations!BP46:BY46)&lt;3,COUNT(Calculations!BZ46:CI46)&lt;3),"N/A",IF(ISERROR(TTEST(Calculations!BP46:BY46,Calculations!BZ46:CI46,2,2)),"N/A",TTEST(Calculations!BP46:BY46,Calculations!BZ46:CI46,2,2)))</f>
        <v>N/A</v>
      </c>
      <c r="J45" s="84" t="e">
        <f t="shared" si="0"/>
        <v>#DIV/0!</v>
      </c>
      <c r="K45" s="89" t="str">
        <f>IF(AND('Test Sample Data'!N45&gt;=35,'Control Sample Data'!N45&gt;=35),"Type 3",IF(AND('Test Sample Data'!N45&gt;=30,'Control Sample Data'!N45&gt;=30,OR(I45&gt;=0.05,I45="N/A")),"Type 2",IF(OR(AND('Test Sample Data'!N45&gt;=30,'Control Sample Data'!N45&lt;=30),AND('Test Sample Data'!N45&lt;=30,'Control Sample Data'!N45&gt;=30)),"Type 1","OKAY")))</f>
        <v>OKAY</v>
      </c>
    </row>
    <row r="46" spans="1:11" ht="12.75">
      <c r="A46" s="65"/>
      <c r="B46" s="82" t="str">
        <f>'Gene Table'!D46</f>
        <v>MIMAT0000062</v>
      </c>
      <c r="C46" s="83" t="s">
        <v>181</v>
      </c>
      <c r="D46" s="84" t="e">
        <f>Calculations!BN47</f>
        <v>#DIV/0!</v>
      </c>
      <c r="E46" s="84" t="e">
        <f>Calculations!BO47</f>
        <v>#DIV/0!</v>
      </c>
      <c r="F46" s="85" t="e">
        <f t="shared" si="1"/>
        <v>#DIV/0!</v>
      </c>
      <c r="G46" s="85" t="e">
        <f t="shared" si="2"/>
        <v>#DIV/0!</v>
      </c>
      <c r="H46" s="84" t="e">
        <f t="shared" si="3"/>
        <v>#DIV/0!</v>
      </c>
      <c r="I46" s="88" t="str">
        <f>IF(OR(COUNT(Calculations!BP47:BY47)&lt;3,COUNT(Calculations!BZ47:CI47)&lt;3),"N/A",IF(ISERROR(TTEST(Calculations!BP47:BY47,Calculations!BZ47:CI47,2,2)),"N/A",TTEST(Calculations!BP47:BY47,Calculations!BZ47:CI47,2,2)))</f>
        <v>N/A</v>
      </c>
      <c r="J46" s="84" t="e">
        <f t="shared" si="0"/>
        <v>#DIV/0!</v>
      </c>
      <c r="K46" s="89" t="str">
        <f>IF(AND('Test Sample Data'!N46&gt;=35,'Control Sample Data'!N46&gt;=35),"Type 3",IF(AND('Test Sample Data'!N46&gt;=30,'Control Sample Data'!N46&gt;=30,OR(I46&gt;=0.05,I46="N/A")),"Type 2",IF(OR(AND('Test Sample Data'!N46&gt;=30,'Control Sample Data'!N46&lt;=30),AND('Test Sample Data'!N46&lt;=30,'Control Sample Data'!N46&gt;=30)),"Type 1","OKAY")))</f>
        <v>OKAY</v>
      </c>
    </row>
    <row r="47" spans="1:11" ht="12.75">
      <c r="A47" s="65"/>
      <c r="B47" s="82" t="str">
        <f>'Gene Table'!D47</f>
        <v>MIMAT0000066</v>
      </c>
      <c r="C47" s="83" t="s">
        <v>185</v>
      </c>
      <c r="D47" s="84" t="e">
        <f>Calculations!BN48</f>
        <v>#DIV/0!</v>
      </c>
      <c r="E47" s="84" t="e">
        <f>Calculations!BO48</f>
        <v>#DIV/0!</v>
      </c>
      <c r="F47" s="85" t="e">
        <f t="shared" si="1"/>
        <v>#DIV/0!</v>
      </c>
      <c r="G47" s="85" t="e">
        <f t="shared" si="2"/>
        <v>#DIV/0!</v>
      </c>
      <c r="H47" s="84" t="e">
        <f t="shared" si="3"/>
        <v>#DIV/0!</v>
      </c>
      <c r="I47" s="88" t="str">
        <f>IF(OR(COUNT(Calculations!BP48:BY48)&lt;3,COUNT(Calculations!BZ48:CI48)&lt;3),"N/A",IF(ISERROR(TTEST(Calculations!BP48:BY48,Calculations!BZ48:CI48,2,2)),"N/A",TTEST(Calculations!BP48:BY48,Calculations!BZ48:CI48,2,2)))</f>
        <v>N/A</v>
      </c>
      <c r="J47" s="84" t="e">
        <f t="shared" si="0"/>
        <v>#DIV/0!</v>
      </c>
      <c r="K47" s="89" t="str">
        <f>IF(AND('Test Sample Data'!N47&gt;=35,'Control Sample Data'!N47&gt;=35),"Type 3",IF(AND('Test Sample Data'!N47&gt;=30,'Control Sample Data'!N47&gt;=30,OR(I47&gt;=0.05,I47="N/A")),"Type 2",IF(OR(AND('Test Sample Data'!N47&gt;=30,'Control Sample Data'!N47&lt;=30),AND('Test Sample Data'!N47&lt;=30,'Control Sample Data'!N47&gt;=30)),"Type 1","OKAY")))</f>
        <v>OKAY</v>
      </c>
    </row>
    <row r="48" spans="1:11" ht="12.75">
      <c r="A48" s="65"/>
      <c r="B48" s="82" t="str">
        <f>'Gene Table'!D48</f>
        <v>MIMAT0000067</v>
      </c>
      <c r="C48" s="83" t="s">
        <v>189</v>
      </c>
      <c r="D48" s="84" t="e">
        <f>Calculations!BN49</f>
        <v>#DIV/0!</v>
      </c>
      <c r="E48" s="84" t="e">
        <f>Calculations!BO49</f>
        <v>#DIV/0!</v>
      </c>
      <c r="F48" s="85" t="e">
        <f t="shared" si="1"/>
        <v>#DIV/0!</v>
      </c>
      <c r="G48" s="85" t="e">
        <f t="shared" si="2"/>
        <v>#DIV/0!</v>
      </c>
      <c r="H48" s="84" t="e">
        <f t="shared" si="3"/>
        <v>#DIV/0!</v>
      </c>
      <c r="I48" s="88" t="str">
        <f>IF(OR(COUNT(Calculations!BP49:BY49)&lt;3,COUNT(Calculations!BZ49:CI49)&lt;3),"N/A",IF(ISERROR(TTEST(Calculations!BP49:BY49,Calculations!BZ49:CI49,2,2)),"N/A",TTEST(Calculations!BP49:BY49,Calculations!BZ49:CI49,2,2)))</f>
        <v>N/A</v>
      </c>
      <c r="J48" s="84" t="e">
        <f t="shared" si="0"/>
        <v>#DIV/0!</v>
      </c>
      <c r="K48" s="89" t="str">
        <f>IF(AND('Test Sample Data'!N48&gt;=35,'Control Sample Data'!N48&gt;=35),"Type 3",IF(AND('Test Sample Data'!N48&gt;=30,'Control Sample Data'!N48&gt;=30,OR(I48&gt;=0.05,I48="N/A")),"Type 2",IF(OR(AND('Test Sample Data'!N48&gt;=30,'Control Sample Data'!N48&lt;=30),AND('Test Sample Data'!N48&lt;=30,'Control Sample Data'!N48&gt;=30)),"Type 1","OKAY")))</f>
        <v>OKAY</v>
      </c>
    </row>
    <row r="49" spans="1:11" ht="12.75">
      <c r="A49" s="65"/>
      <c r="B49" s="82" t="str">
        <f>'Gene Table'!D49</f>
        <v>MIMAT0000098</v>
      </c>
      <c r="C49" s="83" t="s">
        <v>193</v>
      </c>
      <c r="D49" s="84" t="e">
        <f>Calculations!BN50</f>
        <v>#DIV/0!</v>
      </c>
      <c r="E49" s="84" t="e">
        <f>Calculations!BO50</f>
        <v>#DIV/0!</v>
      </c>
      <c r="F49" s="85" t="e">
        <f t="shared" si="1"/>
        <v>#DIV/0!</v>
      </c>
      <c r="G49" s="85" t="e">
        <f t="shared" si="2"/>
        <v>#DIV/0!</v>
      </c>
      <c r="H49" s="84" t="e">
        <f t="shared" si="3"/>
        <v>#DIV/0!</v>
      </c>
      <c r="I49" s="88" t="str">
        <f>IF(OR(COUNT(Calculations!BP50:BY50)&lt;3,COUNT(Calculations!BZ50:CI50)&lt;3),"N/A",IF(ISERROR(TTEST(Calculations!BP50:BY50,Calculations!BZ50:CI50,2,2)),"N/A",TTEST(Calculations!BP50:BY50,Calculations!BZ50:CI50,2,2)))</f>
        <v>N/A</v>
      </c>
      <c r="J49" s="84" t="e">
        <f t="shared" si="0"/>
        <v>#DIV/0!</v>
      </c>
      <c r="K49" s="89" t="str">
        <f>IF(AND('Test Sample Data'!N49&gt;=35,'Control Sample Data'!N49&gt;=35),"Type 3",IF(AND('Test Sample Data'!N49&gt;=30,'Control Sample Data'!N49&gt;=30,OR(I49&gt;=0.05,I49="N/A")),"Type 2",IF(OR(AND('Test Sample Data'!N49&gt;=30,'Control Sample Data'!N49&lt;=30),AND('Test Sample Data'!N49&lt;=30,'Control Sample Data'!N49&gt;=30)),"Type 1","OKAY")))</f>
        <v>OKAY</v>
      </c>
    </row>
    <row r="50" spans="1:11" ht="12.75">
      <c r="A50" s="65"/>
      <c r="B50" s="82" t="str">
        <f>'Gene Table'!D50</f>
        <v>MIMAT0001631</v>
      </c>
      <c r="C50" s="83" t="s">
        <v>197</v>
      </c>
      <c r="D50" s="84" t="e">
        <f>Calculations!BN51</f>
        <v>#DIV/0!</v>
      </c>
      <c r="E50" s="84" t="e">
        <f>Calculations!BO51</f>
        <v>#DIV/0!</v>
      </c>
      <c r="F50" s="85" t="e">
        <f t="shared" si="1"/>
        <v>#DIV/0!</v>
      </c>
      <c r="G50" s="85" t="e">
        <f t="shared" si="2"/>
        <v>#DIV/0!</v>
      </c>
      <c r="H50" s="84" t="e">
        <f t="shared" si="3"/>
        <v>#DIV/0!</v>
      </c>
      <c r="I50" s="88" t="str">
        <f>IF(OR(COUNT(Calculations!BP51:BY51)&lt;3,COUNT(Calculations!BZ51:CI51)&lt;3),"N/A",IF(ISERROR(TTEST(Calculations!BP51:BY51,Calculations!BZ51:CI51,2,2)),"N/A",TTEST(Calculations!BP51:BY51,Calculations!BZ51:CI51,2,2)))</f>
        <v>N/A</v>
      </c>
      <c r="J50" s="84" t="e">
        <f t="shared" si="0"/>
        <v>#DIV/0!</v>
      </c>
      <c r="K50" s="89" t="str">
        <f>IF(AND('Test Sample Data'!N50&gt;=35,'Control Sample Data'!N50&gt;=35),"Type 3",IF(AND('Test Sample Data'!N50&gt;=30,'Control Sample Data'!N50&gt;=30,OR(I50&gt;=0.05,I50="N/A")),"Type 2",IF(OR(AND('Test Sample Data'!N50&gt;=30,'Control Sample Data'!N50&lt;=30),AND('Test Sample Data'!N50&lt;=30,'Control Sample Data'!N50&gt;=30)),"Type 1","OKAY")))</f>
        <v>OKAY</v>
      </c>
    </row>
    <row r="51" spans="1:11" ht="12.75">
      <c r="A51" s="65"/>
      <c r="B51" s="82" t="str">
        <f>'Gene Table'!D51</f>
        <v>MIMAT0000425</v>
      </c>
      <c r="C51" s="83" t="s">
        <v>201</v>
      </c>
      <c r="D51" s="84" t="e">
        <f>Calculations!BN52</f>
        <v>#DIV/0!</v>
      </c>
      <c r="E51" s="84" t="e">
        <f>Calculations!BO52</f>
        <v>#DIV/0!</v>
      </c>
      <c r="F51" s="85" t="e">
        <f t="shared" si="1"/>
        <v>#DIV/0!</v>
      </c>
      <c r="G51" s="85" t="e">
        <f t="shared" si="2"/>
        <v>#DIV/0!</v>
      </c>
      <c r="H51" s="84" t="e">
        <f t="shared" si="3"/>
        <v>#DIV/0!</v>
      </c>
      <c r="I51" s="88" t="str">
        <f>IF(OR(COUNT(Calculations!BP52:BY52)&lt;3,COUNT(Calculations!BZ52:CI52)&lt;3),"N/A",IF(ISERROR(TTEST(Calculations!BP52:BY52,Calculations!BZ52:CI52,2,2)),"N/A",TTEST(Calculations!BP52:BY52,Calculations!BZ52:CI52,2,2)))</f>
        <v>N/A</v>
      </c>
      <c r="J51" s="84" t="e">
        <f t="shared" si="0"/>
        <v>#DIV/0!</v>
      </c>
      <c r="K51" s="89" t="str">
        <f>IF(AND('Test Sample Data'!N51&gt;=35,'Control Sample Data'!N51&gt;=35),"Type 3",IF(AND('Test Sample Data'!N51&gt;=30,'Control Sample Data'!N51&gt;=30,OR(I51&gt;=0.05,I51="N/A")),"Type 2",IF(OR(AND('Test Sample Data'!N51&gt;=30,'Control Sample Data'!N51&lt;=30),AND('Test Sample Data'!N51&lt;=30,'Control Sample Data'!N51&gt;=30)),"Type 1","OKAY")))</f>
        <v>OKAY</v>
      </c>
    </row>
    <row r="52" spans="1:11" ht="12.75">
      <c r="A52" s="65"/>
      <c r="B52" s="82" t="str">
        <f>'Gene Table'!D52</f>
        <v>MIMAT0000263</v>
      </c>
      <c r="C52" s="83" t="s">
        <v>205</v>
      </c>
      <c r="D52" s="84" t="e">
        <f>Calculations!BN53</f>
        <v>#DIV/0!</v>
      </c>
      <c r="E52" s="84" t="e">
        <f>Calculations!BO53</f>
        <v>#DIV/0!</v>
      </c>
      <c r="F52" s="85" t="e">
        <f t="shared" si="1"/>
        <v>#DIV/0!</v>
      </c>
      <c r="G52" s="85" t="e">
        <f t="shared" si="2"/>
        <v>#DIV/0!</v>
      </c>
      <c r="H52" s="84" t="e">
        <f t="shared" si="3"/>
        <v>#DIV/0!</v>
      </c>
      <c r="I52" s="88" t="str">
        <f>IF(OR(COUNT(Calculations!BP53:BY53)&lt;3,COUNT(Calculations!BZ53:CI53)&lt;3),"N/A",IF(ISERROR(TTEST(Calculations!BP53:BY53,Calculations!BZ53:CI53,2,2)),"N/A",TTEST(Calculations!BP53:BY53,Calculations!BZ53:CI53,2,2)))</f>
        <v>N/A</v>
      </c>
      <c r="J52" s="84" t="e">
        <f t="shared" si="0"/>
        <v>#DIV/0!</v>
      </c>
      <c r="K52" s="89" t="str">
        <f>IF(AND('Test Sample Data'!N52&gt;=35,'Control Sample Data'!N52&gt;=35),"Type 3",IF(AND('Test Sample Data'!N52&gt;=30,'Control Sample Data'!N52&gt;=30,OR(I52&gt;=0.05,I52="N/A")),"Type 2",IF(OR(AND('Test Sample Data'!N52&gt;=30,'Control Sample Data'!N52&lt;=30),AND('Test Sample Data'!N52&lt;=30,'Control Sample Data'!N52&gt;=30)),"Type 1","OKAY")))</f>
        <v>OKAY</v>
      </c>
    </row>
    <row r="53" spans="1:11" ht="12.75">
      <c r="A53" s="65"/>
      <c r="B53" s="82" t="str">
        <f>'Gene Table'!D53</f>
        <v>MIMAT0002819</v>
      </c>
      <c r="C53" s="83" t="s">
        <v>209</v>
      </c>
      <c r="D53" s="84" t="e">
        <f>Calculations!BN54</f>
        <v>#DIV/0!</v>
      </c>
      <c r="E53" s="84" t="e">
        <f>Calculations!BO54</f>
        <v>#DIV/0!</v>
      </c>
      <c r="F53" s="85" t="e">
        <f t="shared" si="1"/>
        <v>#DIV/0!</v>
      </c>
      <c r="G53" s="85" t="e">
        <f t="shared" si="2"/>
        <v>#DIV/0!</v>
      </c>
      <c r="H53" s="84" t="e">
        <f t="shared" si="3"/>
        <v>#DIV/0!</v>
      </c>
      <c r="I53" s="88" t="str">
        <f>IF(OR(COUNT(Calculations!BP54:BY54)&lt;3,COUNT(Calculations!BZ54:CI54)&lt;3),"N/A",IF(ISERROR(TTEST(Calculations!BP54:BY54,Calculations!BZ54:CI54,2,2)),"N/A",TTEST(Calculations!BP54:BY54,Calculations!BZ54:CI54,2,2)))</f>
        <v>N/A</v>
      </c>
      <c r="J53" s="84" t="e">
        <f t="shared" si="0"/>
        <v>#DIV/0!</v>
      </c>
      <c r="K53" s="89" t="str">
        <f>IF(AND('Test Sample Data'!N53&gt;=35,'Control Sample Data'!N53&gt;=35),"Type 3",IF(AND('Test Sample Data'!N53&gt;=30,'Control Sample Data'!N53&gt;=30,OR(I53&gt;=0.05,I53="N/A")),"Type 2",IF(OR(AND('Test Sample Data'!N53&gt;=30,'Control Sample Data'!N53&lt;=30),AND('Test Sample Data'!N53&lt;=30,'Control Sample Data'!N53&gt;=30)),"Type 1","OKAY")))</f>
        <v>OKAY</v>
      </c>
    </row>
    <row r="54" spans="1:11" ht="12.75">
      <c r="A54" s="65"/>
      <c r="B54" s="82" t="str">
        <f>'Gene Table'!D54</f>
        <v>MIMAT0000089</v>
      </c>
      <c r="C54" s="83" t="s">
        <v>213</v>
      </c>
      <c r="D54" s="84" t="e">
        <f>Calculations!BN55</f>
        <v>#DIV/0!</v>
      </c>
      <c r="E54" s="84" t="e">
        <f>Calculations!BO55</f>
        <v>#DIV/0!</v>
      </c>
      <c r="F54" s="85" t="e">
        <f t="shared" si="1"/>
        <v>#DIV/0!</v>
      </c>
      <c r="G54" s="85" t="e">
        <f t="shared" si="2"/>
        <v>#DIV/0!</v>
      </c>
      <c r="H54" s="84" t="e">
        <f t="shared" si="3"/>
        <v>#DIV/0!</v>
      </c>
      <c r="I54" s="88" t="str">
        <f>IF(OR(COUNT(Calculations!BP55:BY55)&lt;3,COUNT(Calculations!BZ55:CI55)&lt;3),"N/A",IF(ISERROR(TTEST(Calculations!BP55:BY55,Calculations!BZ55:CI55,2,2)),"N/A",TTEST(Calculations!BP55:BY55,Calculations!BZ55:CI55,2,2)))</f>
        <v>N/A</v>
      </c>
      <c r="J54" s="84" t="e">
        <f t="shared" si="0"/>
        <v>#DIV/0!</v>
      </c>
      <c r="K54" s="89" t="str">
        <f>IF(AND('Test Sample Data'!N54&gt;=35,'Control Sample Data'!N54&gt;=35),"Type 3",IF(AND('Test Sample Data'!N54&gt;=30,'Control Sample Data'!N54&gt;=30,OR(I54&gt;=0.05,I54="N/A")),"Type 2",IF(OR(AND('Test Sample Data'!N54&gt;=30,'Control Sample Data'!N54&lt;=30),AND('Test Sample Data'!N54&lt;=30,'Control Sample Data'!N54&gt;=30)),"Type 1","OKAY")))</f>
        <v>OKAY</v>
      </c>
    </row>
    <row r="55" spans="1:11" ht="12.75">
      <c r="A55" s="65"/>
      <c r="B55" s="82" t="str">
        <f>'Gene Table'!D55</f>
        <v>MIMAT0002820</v>
      </c>
      <c r="C55" s="83" t="s">
        <v>217</v>
      </c>
      <c r="D55" s="84" t="e">
        <f>Calculations!BN56</f>
        <v>#DIV/0!</v>
      </c>
      <c r="E55" s="84" t="e">
        <f>Calculations!BO56</f>
        <v>#DIV/0!</v>
      </c>
      <c r="F55" s="85" t="e">
        <f t="shared" si="1"/>
        <v>#DIV/0!</v>
      </c>
      <c r="G55" s="85" t="e">
        <f t="shared" si="2"/>
        <v>#DIV/0!</v>
      </c>
      <c r="H55" s="84" t="e">
        <f t="shared" si="3"/>
        <v>#DIV/0!</v>
      </c>
      <c r="I55" s="88" t="str">
        <f>IF(OR(COUNT(Calculations!BP56:BY56)&lt;3,COUNT(Calculations!BZ56:CI56)&lt;3),"N/A",IF(ISERROR(TTEST(Calculations!BP56:BY56,Calculations!BZ56:CI56,2,2)),"N/A",TTEST(Calculations!BP56:BY56,Calculations!BZ56:CI56,2,2)))</f>
        <v>N/A</v>
      </c>
      <c r="J55" s="84" t="e">
        <f t="shared" si="0"/>
        <v>#DIV/0!</v>
      </c>
      <c r="K55" s="89" t="str">
        <f>IF(AND('Test Sample Data'!N55&gt;=35,'Control Sample Data'!N55&gt;=35),"Type 3",IF(AND('Test Sample Data'!N55&gt;=30,'Control Sample Data'!N55&gt;=30,OR(I55&gt;=0.05,I55="N/A")),"Type 2",IF(OR(AND('Test Sample Data'!N55&gt;=30,'Control Sample Data'!N55&lt;=30),AND('Test Sample Data'!N55&lt;=30,'Control Sample Data'!N55&gt;=30)),"Type 1","OKAY")))</f>
        <v>OKAY</v>
      </c>
    </row>
    <row r="56" spans="1:11" ht="12.75">
      <c r="A56" s="65"/>
      <c r="B56" s="82" t="str">
        <f>'Gene Table'!D56</f>
        <v>MIMAT0000083</v>
      </c>
      <c r="C56" s="83" t="s">
        <v>221</v>
      </c>
      <c r="D56" s="84" t="e">
        <f>Calculations!BN57</f>
        <v>#DIV/0!</v>
      </c>
      <c r="E56" s="84" t="e">
        <f>Calculations!BO57</f>
        <v>#DIV/0!</v>
      </c>
      <c r="F56" s="85" t="e">
        <f t="shared" si="1"/>
        <v>#DIV/0!</v>
      </c>
      <c r="G56" s="85" t="e">
        <f t="shared" si="2"/>
        <v>#DIV/0!</v>
      </c>
      <c r="H56" s="84" t="e">
        <f t="shared" si="3"/>
        <v>#DIV/0!</v>
      </c>
      <c r="I56" s="88" t="str">
        <f>IF(OR(COUNT(Calculations!BP57:BY57)&lt;3,COUNT(Calculations!BZ57:CI57)&lt;3),"N/A",IF(ISERROR(TTEST(Calculations!BP57:BY57,Calculations!BZ57:CI57,2,2)),"N/A",TTEST(Calculations!BP57:BY57,Calculations!BZ57:CI57,2,2)))</f>
        <v>N/A</v>
      </c>
      <c r="J56" s="84" t="e">
        <f t="shared" si="0"/>
        <v>#DIV/0!</v>
      </c>
      <c r="K56" s="89" t="str">
        <f>IF(AND('Test Sample Data'!N56&gt;=35,'Control Sample Data'!N56&gt;=35),"Type 3",IF(AND('Test Sample Data'!N56&gt;=30,'Control Sample Data'!N56&gt;=30,OR(I56&gt;=0.05,I56="N/A")),"Type 2",IF(OR(AND('Test Sample Data'!N56&gt;=30,'Control Sample Data'!N56&lt;=30),AND('Test Sample Data'!N56&lt;=30,'Control Sample Data'!N56&gt;=30)),"Type 1","OKAY")))</f>
        <v>OKAY</v>
      </c>
    </row>
    <row r="57" spans="1:11" ht="12.75">
      <c r="A57" s="65"/>
      <c r="B57" s="82" t="str">
        <f>'Gene Table'!D57</f>
        <v>MIMAT0001536</v>
      </c>
      <c r="C57" s="83" t="s">
        <v>225</v>
      </c>
      <c r="D57" s="84" t="e">
        <f>Calculations!BN58</f>
        <v>#DIV/0!</v>
      </c>
      <c r="E57" s="84" t="e">
        <f>Calculations!BO58</f>
        <v>#DIV/0!</v>
      </c>
      <c r="F57" s="85" t="e">
        <f t="shared" si="1"/>
        <v>#DIV/0!</v>
      </c>
      <c r="G57" s="85" t="e">
        <f t="shared" si="2"/>
        <v>#DIV/0!</v>
      </c>
      <c r="H57" s="84" t="e">
        <f t="shared" si="3"/>
        <v>#DIV/0!</v>
      </c>
      <c r="I57" s="88" t="str">
        <f>IF(OR(COUNT(Calculations!BP58:BY58)&lt;3,COUNT(Calculations!BZ58:CI58)&lt;3),"N/A",IF(ISERROR(TTEST(Calculations!BP58:BY58,Calculations!BZ58:CI58,2,2)),"N/A",TTEST(Calculations!BP58:BY58,Calculations!BZ58:CI58,2,2)))</f>
        <v>N/A</v>
      </c>
      <c r="J57" s="84" t="e">
        <f t="shared" si="0"/>
        <v>#DIV/0!</v>
      </c>
      <c r="K57" s="89" t="str">
        <f>IF(AND('Test Sample Data'!N57&gt;=35,'Control Sample Data'!N57&gt;=35),"Type 3",IF(AND('Test Sample Data'!N57&gt;=30,'Control Sample Data'!N57&gt;=30,OR(I57&gt;=0.05,I57="N/A")),"Type 2",IF(OR(AND('Test Sample Data'!N57&gt;=30,'Control Sample Data'!N57&lt;=30),AND('Test Sample Data'!N57&lt;=30,'Control Sample Data'!N57&gt;=30)),"Type 1","OKAY")))</f>
        <v>OKAY</v>
      </c>
    </row>
    <row r="58" spans="1:11" ht="12.75">
      <c r="A58" s="65"/>
      <c r="B58" s="82" t="str">
        <f>'Gene Table'!D58</f>
        <v>MIMAT0004692</v>
      </c>
      <c r="C58" s="83" t="s">
        <v>229</v>
      </c>
      <c r="D58" s="84" t="e">
        <f>Calculations!BN59</f>
        <v>#DIV/0!</v>
      </c>
      <c r="E58" s="84" t="e">
        <f>Calculations!BO59</f>
        <v>#DIV/0!</v>
      </c>
      <c r="F58" s="85" t="e">
        <f t="shared" si="1"/>
        <v>#DIV/0!</v>
      </c>
      <c r="G58" s="85" t="e">
        <f t="shared" si="2"/>
        <v>#DIV/0!</v>
      </c>
      <c r="H58" s="84" t="e">
        <f t="shared" si="3"/>
        <v>#DIV/0!</v>
      </c>
      <c r="I58" s="88" t="str">
        <f>IF(OR(COUNT(Calculations!BP59:BY59)&lt;3,COUNT(Calculations!BZ59:CI59)&lt;3),"N/A",IF(ISERROR(TTEST(Calculations!BP59:BY59,Calculations!BZ59:CI59,2,2)),"N/A",TTEST(Calculations!BP59:BY59,Calculations!BZ59:CI59,2,2)))</f>
        <v>N/A</v>
      </c>
      <c r="J58" s="84" t="e">
        <f t="shared" si="0"/>
        <v>#DIV/0!</v>
      </c>
      <c r="K58" s="89" t="str">
        <f>IF(AND('Test Sample Data'!N58&gt;=35,'Control Sample Data'!N58&gt;=35),"Type 3",IF(AND('Test Sample Data'!N58&gt;=30,'Control Sample Data'!N58&gt;=30,OR(I58&gt;=0.05,I58="N/A")),"Type 2",IF(OR(AND('Test Sample Data'!N58&gt;=30,'Control Sample Data'!N58&lt;=30),AND('Test Sample Data'!N58&lt;=30,'Control Sample Data'!N58&gt;=30)),"Type 1","OKAY")))</f>
        <v>OKAY</v>
      </c>
    </row>
    <row r="59" spans="1:11" ht="12.75">
      <c r="A59" s="65"/>
      <c r="B59" s="82" t="str">
        <f>'Gene Table'!D59</f>
        <v>MIMAT0000252</v>
      </c>
      <c r="C59" s="83" t="s">
        <v>233</v>
      </c>
      <c r="D59" s="84" t="e">
        <f>Calculations!BN60</f>
        <v>#DIV/0!</v>
      </c>
      <c r="E59" s="84" t="e">
        <f>Calculations!BO60</f>
        <v>#DIV/0!</v>
      </c>
      <c r="F59" s="85" t="e">
        <f t="shared" si="1"/>
        <v>#DIV/0!</v>
      </c>
      <c r="G59" s="85" t="e">
        <f t="shared" si="2"/>
        <v>#DIV/0!</v>
      </c>
      <c r="H59" s="84" t="e">
        <f t="shared" si="3"/>
        <v>#DIV/0!</v>
      </c>
      <c r="I59" s="88" t="str">
        <f>IF(OR(COUNT(Calculations!BP60:BY60)&lt;3,COUNT(Calculations!BZ60:CI60)&lt;3),"N/A",IF(ISERROR(TTEST(Calculations!BP60:BY60,Calculations!BZ60:CI60,2,2)),"N/A",TTEST(Calculations!BP60:BY60,Calculations!BZ60:CI60,2,2)))</f>
        <v>N/A</v>
      </c>
      <c r="J59" s="84" t="e">
        <f t="shared" si="0"/>
        <v>#DIV/0!</v>
      </c>
      <c r="K59" s="89" t="str">
        <f>IF(AND('Test Sample Data'!N59&gt;=35,'Control Sample Data'!N59&gt;=35),"Type 3",IF(AND('Test Sample Data'!N59&gt;=30,'Control Sample Data'!N59&gt;=30,OR(I59&gt;=0.05,I59="N/A")),"Type 2",IF(OR(AND('Test Sample Data'!N59&gt;=30,'Control Sample Data'!N59&lt;=30),AND('Test Sample Data'!N59&lt;=30,'Control Sample Data'!N59&gt;=30)),"Type 1","OKAY")))</f>
        <v>OKAY</v>
      </c>
    </row>
    <row r="60" spans="1:11" ht="12.75">
      <c r="A60" s="65"/>
      <c r="B60" s="82" t="str">
        <f>'Gene Table'!D60</f>
        <v>MIMAT0000264</v>
      </c>
      <c r="C60" s="83" t="s">
        <v>237</v>
      </c>
      <c r="D60" s="84" t="e">
        <f>Calculations!BN61</f>
        <v>#DIV/0!</v>
      </c>
      <c r="E60" s="84" t="e">
        <f>Calculations!BO61</f>
        <v>#DIV/0!</v>
      </c>
      <c r="F60" s="85" t="e">
        <f t="shared" si="1"/>
        <v>#DIV/0!</v>
      </c>
      <c r="G60" s="85" t="e">
        <f t="shared" si="2"/>
        <v>#DIV/0!</v>
      </c>
      <c r="H60" s="84" t="e">
        <f t="shared" si="3"/>
        <v>#DIV/0!</v>
      </c>
      <c r="I60" s="88" t="str">
        <f>IF(OR(COUNT(Calculations!BP61:BY61)&lt;3,COUNT(Calculations!BZ61:CI61)&lt;3),"N/A",IF(ISERROR(TTEST(Calculations!BP61:BY61,Calculations!BZ61:CI61,2,2)),"N/A",TTEST(Calculations!BP61:BY61,Calculations!BZ61:CI61,2,2)))</f>
        <v>N/A</v>
      </c>
      <c r="J60" s="84" t="e">
        <f t="shared" si="0"/>
        <v>#DIV/0!</v>
      </c>
      <c r="K60" s="89" t="str">
        <f>IF(AND('Test Sample Data'!N60&gt;=35,'Control Sample Data'!N60&gt;=35),"Type 3",IF(AND('Test Sample Data'!N60&gt;=30,'Control Sample Data'!N60&gt;=30,OR(I60&gt;=0.05,I60="N/A")),"Type 2",IF(OR(AND('Test Sample Data'!N60&gt;=30,'Control Sample Data'!N60&lt;=30),AND('Test Sample Data'!N60&lt;=30,'Control Sample Data'!N60&gt;=30)),"Type 1","OKAY")))</f>
        <v>OKAY</v>
      </c>
    </row>
    <row r="61" spans="1:11" ht="12.75">
      <c r="A61" s="65"/>
      <c r="B61" s="82" t="str">
        <f>'Gene Table'!D61</f>
        <v>MIMAT0000710</v>
      </c>
      <c r="C61" s="83" t="s">
        <v>241</v>
      </c>
      <c r="D61" s="84" t="e">
        <f>Calculations!BN62</f>
        <v>#DIV/0!</v>
      </c>
      <c r="E61" s="84" t="e">
        <f>Calculations!BO62</f>
        <v>#DIV/0!</v>
      </c>
      <c r="F61" s="85" t="e">
        <f t="shared" si="1"/>
        <v>#DIV/0!</v>
      </c>
      <c r="G61" s="85" t="e">
        <f t="shared" si="2"/>
        <v>#DIV/0!</v>
      </c>
      <c r="H61" s="84" t="e">
        <f t="shared" si="3"/>
        <v>#DIV/0!</v>
      </c>
      <c r="I61" s="88" t="str">
        <f>IF(OR(COUNT(Calculations!BP62:BY62)&lt;3,COUNT(Calculations!BZ62:CI62)&lt;3),"N/A",IF(ISERROR(TTEST(Calculations!BP62:BY62,Calculations!BZ62:CI62,2,2)),"N/A",TTEST(Calculations!BP62:BY62,Calculations!BZ62:CI62,2,2)))</f>
        <v>N/A</v>
      </c>
      <c r="J61" s="84" t="e">
        <f t="shared" si="0"/>
        <v>#DIV/0!</v>
      </c>
      <c r="K61" s="89" t="str">
        <f>IF(AND('Test Sample Data'!N61&gt;=35,'Control Sample Data'!N61&gt;=35),"Type 3",IF(AND('Test Sample Data'!N61&gt;=30,'Control Sample Data'!N61&gt;=30,OR(I61&gt;=0.05,I61="N/A")),"Type 2",IF(OR(AND('Test Sample Data'!N61&gt;=30,'Control Sample Data'!N61&lt;=30),AND('Test Sample Data'!N61&lt;=30,'Control Sample Data'!N61&gt;=30)),"Type 1","OKAY")))</f>
        <v>OKAY</v>
      </c>
    </row>
    <row r="62" spans="1:11" ht="12.75">
      <c r="A62" s="65"/>
      <c r="B62" s="82" t="str">
        <f>'Gene Table'!D62</f>
        <v>MIMAT0000279</v>
      </c>
      <c r="C62" s="83" t="s">
        <v>245</v>
      </c>
      <c r="D62" s="84" t="e">
        <f>Calculations!BN63</f>
        <v>#DIV/0!</v>
      </c>
      <c r="E62" s="84" t="e">
        <f>Calculations!BO63</f>
        <v>#DIV/0!</v>
      </c>
      <c r="F62" s="85" t="e">
        <f t="shared" si="1"/>
        <v>#DIV/0!</v>
      </c>
      <c r="G62" s="85" t="e">
        <f t="shared" si="2"/>
        <v>#DIV/0!</v>
      </c>
      <c r="H62" s="84" t="e">
        <f t="shared" si="3"/>
        <v>#DIV/0!</v>
      </c>
      <c r="I62" s="88" t="str">
        <f>IF(OR(COUNT(Calculations!BP63:BY63)&lt;3,COUNT(Calculations!BZ63:CI63)&lt;3),"N/A",IF(ISERROR(TTEST(Calculations!BP63:BY63,Calculations!BZ63:CI63,2,2)),"N/A",TTEST(Calculations!BP63:BY63,Calculations!BZ63:CI63,2,2)))</f>
        <v>N/A</v>
      </c>
      <c r="J62" s="84" t="e">
        <f t="shared" si="0"/>
        <v>#DIV/0!</v>
      </c>
      <c r="K62" s="89" t="str">
        <f>IF(AND('Test Sample Data'!N62&gt;=35,'Control Sample Data'!N62&gt;=35),"Type 3",IF(AND('Test Sample Data'!N62&gt;=30,'Control Sample Data'!N62&gt;=30,OR(I62&gt;=0.05,I62="N/A")),"Type 2",IF(OR(AND('Test Sample Data'!N62&gt;=30,'Control Sample Data'!N62&lt;=30),AND('Test Sample Data'!N62&lt;=30,'Control Sample Data'!N62&gt;=30)),"Type 1","OKAY")))</f>
        <v>OKAY</v>
      </c>
    </row>
    <row r="63" spans="1:11" ht="12.75" customHeight="1">
      <c r="A63" s="65"/>
      <c r="B63" s="82" t="str">
        <f>'Gene Table'!D63</f>
        <v>MIMAT0002809</v>
      </c>
      <c r="C63" s="83" t="s">
        <v>249</v>
      </c>
      <c r="D63" s="84" t="e">
        <f>Calculations!BN64</f>
        <v>#DIV/0!</v>
      </c>
      <c r="E63" s="84" t="e">
        <f>Calculations!BO64</f>
        <v>#DIV/0!</v>
      </c>
      <c r="F63" s="85" t="e">
        <f t="shared" si="1"/>
        <v>#DIV/0!</v>
      </c>
      <c r="G63" s="85" t="e">
        <f t="shared" si="2"/>
        <v>#DIV/0!</v>
      </c>
      <c r="H63" s="84" t="e">
        <f t="shared" si="3"/>
        <v>#DIV/0!</v>
      </c>
      <c r="I63" s="88" t="str">
        <f>IF(OR(COUNT(Calculations!BP64:BY64)&lt;3,COUNT(Calculations!BZ64:CI64)&lt;3),"N/A",IF(ISERROR(TTEST(Calculations!BP64:BY64,Calculations!BZ64:CI64,2,2)),"N/A",TTEST(Calculations!BP64:BY64,Calculations!BZ64:CI64,2,2)))</f>
        <v>N/A</v>
      </c>
      <c r="J63" s="84" t="e">
        <f t="shared" si="0"/>
        <v>#DIV/0!</v>
      </c>
      <c r="K63" s="89" t="str">
        <f>IF(AND('Test Sample Data'!N63&gt;=35,'Control Sample Data'!N63&gt;=35),"Type 3",IF(AND('Test Sample Data'!N63&gt;=30,'Control Sample Data'!N63&gt;=30,OR(I63&gt;=0.05,I63="N/A")),"Type 2",IF(OR(AND('Test Sample Data'!N63&gt;=30,'Control Sample Data'!N63&lt;=30),AND('Test Sample Data'!N63&lt;=30,'Control Sample Data'!N63&gt;=30)),"Type 1","OKAY")))</f>
        <v>OKAY</v>
      </c>
    </row>
    <row r="64" spans="1:11" ht="12.75">
      <c r="A64" s="65"/>
      <c r="B64" s="82" t="str">
        <f>'Gene Table'!D64</f>
        <v>MIMAT0006778</v>
      </c>
      <c r="C64" s="83" t="s">
        <v>253</v>
      </c>
      <c r="D64" s="84" t="e">
        <f>Calculations!BN65</f>
        <v>#DIV/0!</v>
      </c>
      <c r="E64" s="84" t="e">
        <f>Calculations!BO65</f>
        <v>#DIV/0!</v>
      </c>
      <c r="F64" s="85" t="e">
        <f t="shared" si="1"/>
        <v>#DIV/0!</v>
      </c>
      <c r="G64" s="85" t="e">
        <f t="shared" si="2"/>
        <v>#DIV/0!</v>
      </c>
      <c r="H64" s="84" t="e">
        <f t="shared" si="3"/>
        <v>#DIV/0!</v>
      </c>
      <c r="I64" s="88" t="str">
        <f>IF(OR(COUNT(Calculations!BP65:BY65)&lt;3,COUNT(Calculations!BZ65:CI65)&lt;3),"N/A",IF(ISERROR(TTEST(Calculations!BP65:BY65,Calculations!BZ65:CI65,2,2)),"N/A",TTEST(Calculations!BP65:BY65,Calculations!BZ65:CI65,2,2)))</f>
        <v>N/A</v>
      </c>
      <c r="J64" s="84" t="e">
        <f t="shared" si="0"/>
        <v>#DIV/0!</v>
      </c>
      <c r="K64" s="89" t="str">
        <f>IF(AND('Test Sample Data'!N64&gt;=35,'Control Sample Data'!N64&gt;=35),"Type 3",IF(AND('Test Sample Data'!N64&gt;=30,'Control Sample Data'!N64&gt;=30,OR(I64&gt;=0.05,I64="N/A")),"Type 2",IF(OR(AND('Test Sample Data'!N64&gt;=30,'Control Sample Data'!N64&lt;=30),AND('Test Sample Data'!N64&lt;=30,'Control Sample Data'!N64&gt;=30)),"Type 1","OKAY")))</f>
        <v>OKAY</v>
      </c>
    </row>
    <row r="65" spans="1:11" ht="12.75">
      <c r="A65" s="65"/>
      <c r="B65" s="82" t="str">
        <f>'Gene Table'!D65</f>
        <v>MIMAT0002817</v>
      </c>
      <c r="C65" s="83" t="s">
        <v>257</v>
      </c>
      <c r="D65" s="84" t="e">
        <f>Calculations!BN66</f>
        <v>#DIV/0!</v>
      </c>
      <c r="E65" s="84" t="e">
        <f>Calculations!BO66</f>
        <v>#DIV/0!</v>
      </c>
      <c r="F65" s="85" t="e">
        <f t="shared" si="1"/>
        <v>#DIV/0!</v>
      </c>
      <c r="G65" s="85" t="e">
        <f t="shared" si="2"/>
        <v>#DIV/0!</v>
      </c>
      <c r="H65" s="84" t="e">
        <f t="shared" si="3"/>
        <v>#DIV/0!</v>
      </c>
      <c r="I65" s="88" t="str">
        <f>IF(OR(COUNT(Calculations!BP66:BY66)&lt;3,COUNT(Calculations!BZ66:CI66)&lt;3),"N/A",IF(ISERROR(TTEST(Calculations!BP66:BY66,Calculations!BZ66:CI66,2,2)),"N/A",TTEST(Calculations!BP66:BY66,Calculations!BZ66:CI66,2,2)))</f>
        <v>N/A</v>
      </c>
      <c r="J65" s="84" t="e">
        <f t="shared" si="0"/>
        <v>#DIV/0!</v>
      </c>
      <c r="K65" s="89" t="str">
        <f>IF(AND('Test Sample Data'!N65&gt;=35,'Control Sample Data'!N65&gt;=35),"Type 3",IF(AND('Test Sample Data'!N65&gt;=30,'Control Sample Data'!N65&gt;=30,OR(I65&gt;=0.05,I65="N/A")),"Type 2",IF(OR(AND('Test Sample Data'!N65&gt;=30,'Control Sample Data'!N65&lt;=30),AND('Test Sample Data'!N65&lt;=30,'Control Sample Data'!N65&gt;=30)),"Type 1","OKAY")))</f>
        <v>OKAY</v>
      </c>
    </row>
    <row r="66" spans="1:11" ht="12.75">
      <c r="A66" s="65"/>
      <c r="B66" s="82" t="str">
        <f>'Gene Table'!D66</f>
        <v>MIMAT0000424</v>
      </c>
      <c r="C66" s="83" t="s">
        <v>261</v>
      </c>
      <c r="D66" s="84" t="e">
        <f>Calculations!BN67</f>
        <v>#DIV/0!</v>
      </c>
      <c r="E66" s="84" t="e">
        <f>Calculations!BO67</f>
        <v>#DIV/0!</v>
      </c>
      <c r="F66" s="85" t="e">
        <f t="shared" si="1"/>
        <v>#DIV/0!</v>
      </c>
      <c r="G66" s="85" t="e">
        <f t="shared" si="2"/>
        <v>#DIV/0!</v>
      </c>
      <c r="H66" s="84" t="e">
        <f t="shared" si="3"/>
        <v>#DIV/0!</v>
      </c>
      <c r="I66" s="88" t="str">
        <f>IF(OR(COUNT(Calculations!BP67:BY67)&lt;3,COUNT(Calculations!BZ67:CI67)&lt;3),"N/A",IF(ISERROR(TTEST(Calculations!BP67:BY67,Calculations!BZ67:CI67,2,2)),"N/A",TTEST(Calculations!BP67:BY67,Calculations!BZ67:CI67,2,2)))</f>
        <v>N/A</v>
      </c>
      <c r="J66" s="84" t="e">
        <f t="shared" si="0"/>
        <v>#DIV/0!</v>
      </c>
      <c r="K66" s="89" t="str">
        <f>IF(AND('Test Sample Data'!N66&gt;=35,'Control Sample Data'!N66&gt;=35),"Type 3",IF(AND('Test Sample Data'!N66&gt;=30,'Control Sample Data'!N66&gt;=30,OR(I66&gt;=0.05,I66="N/A")),"Type 2",IF(OR(AND('Test Sample Data'!N66&gt;=30,'Control Sample Data'!N66&lt;=30),AND('Test Sample Data'!N66&lt;=30,'Control Sample Data'!N66&gt;=30)),"Type 1","OKAY")))</f>
        <v>OKAY</v>
      </c>
    </row>
    <row r="67" spans="1:11" ht="14.25" customHeight="1">
      <c r="A67" s="65"/>
      <c r="B67" s="82" t="str">
        <f>'Gene Table'!D67</f>
        <v>MIMAT0000646</v>
      </c>
      <c r="C67" s="83" t="s">
        <v>265</v>
      </c>
      <c r="D67" s="84" t="e">
        <f>Calculations!BN68</f>
        <v>#DIV/0!</v>
      </c>
      <c r="E67" s="84" t="e">
        <f>Calculations!BO68</f>
        <v>#DIV/0!</v>
      </c>
      <c r="F67" s="85" t="e">
        <f t="shared" si="1"/>
        <v>#DIV/0!</v>
      </c>
      <c r="G67" s="85" t="e">
        <f t="shared" si="2"/>
        <v>#DIV/0!</v>
      </c>
      <c r="H67" s="84" t="e">
        <f t="shared" si="3"/>
        <v>#DIV/0!</v>
      </c>
      <c r="I67" s="88" t="str">
        <f>IF(OR(COUNT(Calculations!BP68:BY68)&lt;3,COUNT(Calculations!BZ68:CI68)&lt;3),"N/A",IF(ISERROR(TTEST(Calculations!BP68:BY68,Calculations!BZ68:CI68,2,2)),"N/A",TTEST(Calculations!BP68:BY68,Calculations!BZ68:CI68,2,2)))</f>
        <v>N/A</v>
      </c>
      <c r="J67" s="84" t="e">
        <f aca="true" t="shared" si="4" ref="J67:J98">IF(H67&gt;1,H67,-1/H67)</f>
        <v>#DIV/0!</v>
      </c>
      <c r="K67" s="89" t="str">
        <f>IF(AND('Test Sample Data'!N67&gt;=35,'Control Sample Data'!N67&gt;=35),"Type 3",IF(AND('Test Sample Data'!N67&gt;=30,'Control Sample Data'!N67&gt;=30,OR(I67&gt;=0.05,I67="N/A")),"Type 2",IF(OR(AND('Test Sample Data'!N67&gt;=30,'Control Sample Data'!N67&lt;=30),AND('Test Sample Data'!N67&lt;=30,'Control Sample Data'!N67&gt;=30)),"Type 1","OKAY")))</f>
        <v>OKAY</v>
      </c>
    </row>
    <row r="68" spans="1:11" ht="12.75">
      <c r="A68" s="65"/>
      <c r="B68" s="82" t="str">
        <f>'Gene Table'!D68</f>
        <v>MIMAT0002882</v>
      </c>
      <c r="C68" s="83" t="s">
        <v>269</v>
      </c>
      <c r="D68" s="84" t="e">
        <f>Calculations!BN69</f>
        <v>#DIV/0!</v>
      </c>
      <c r="E68" s="84" t="e">
        <f>Calculations!BO69</f>
        <v>#DIV/0!</v>
      </c>
      <c r="F68" s="85" t="e">
        <f aca="true" t="shared" si="5" ref="F68:F98">2^-D68</f>
        <v>#DIV/0!</v>
      </c>
      <c r="G68" s="85" t="e">
        <f aca="true" t="shared" si="6" ref="G68:G98">2^-E68</f>
        <v>#DIV/0!</v>
      </c>
      <c r="H68" s="84" t="e">
        <f aca="true" t="shared" si="7" ref="H68:H98">F68/G68</f>
        <v>#DIV/0!</v>
      </c>
      <c r="I68" s="88" t="str">
        <f>IF(OR(COUNT(Calculations!BP69:BY69)&lt;3,COUNT(Calculations!BZ69:CI69)&lt;3),"N/A",IF(ISERROR(TTEST(Calculations!BP69:BY69,Calculations!BZ69:CI69,2,2)),"N/A",TTEST(Calculations!BP69:BY69,Calculations!BZ69:CI69,2,2)))</f>
        <v>N/A</v>
      </c>
      <c r="J68" s="84" t="e">
        <f t="shared" si="4"/>
        <v>#DIV/0!</v>
      </c>
      <c r="K68" s="89" t="str">
        <f>IF(AND('Test Sample Data'!N68&gt;=35,'Control Sample Data'!N68&gt;=35),"Type 3",IF(AND('Test Sample Data'!N68&gt;=30,'Control Sample Data'!N68&gt;=30,OR(I68&gt;=0.05,I68="N/A")),"Type 2",IF(OR(AND('Test Sample Data'!N68&gt;=30,'Control Sample Data'!N68&lt;=30),AND('Test Sample Data'!N68&lt;=30,'Control Sample Data'!N68&gt;=30)),"Type 1","OKAY")))</f>
        <v>OKAY</v>
      </c>
    </row>
    <row r="69" spans="1:11" ht="12.75">
      <c r="A69" s="65"/>
      <c r="B69" s="82" t="str">
        <f>'Gene Table'!D69</f>
        <v>MIMAT0004604</v>
      </c>
      <c r="C69" s="83" t="s">
        <v>273</v>
      </c>
      <c r="D69" s="84" t="e">
        <f>Calculations!BN70</f>
        <v>#DIV/0!</v>
      </c>
      <c r="E69" s="84" t="e">
        <f>Calculations!BO70</f>
        <v>#DIV/0!</v>
      </c>
      <c r="F69" s="85" t="e">
        <f t="shared" si="5"/>
        <v>#DIV/0!</v>
      </c>
      <c r="G69" s="85" t="e">
        <f t="shared" si="6"/>
        <v>#DIV/0!</v>
      </c>
      <c r="H69" s="84" t="e">
        <f t="shared" si="7"/>
        <v>#DIV/0!</v>
      </c>
      <c r="I69" s="88" t="str">
        <f>IF(OR(COUNT(Calculations!BP70:BY70)&lt;3,COUNT(Calculations!BZ70:CI70)&lt;3),"N/A",IF(ISERROR(TTEST(Calculations!BP70:BY70,Calculations!BZ70:CI70,2,2)),"N/A",TTEST(Calculations!BP70:BY70,Calculations!BZ70:CI70,2,2)))</f>
        <v>N/A</v>
      </c>
      <c r="J69" s="84" t="e">
        <f t="shared" si="4"/>
        <v>#DIV/0!</v>
      </c>
      <c r="K69" s="89" t="str">
        <f>IF(AND('Test Sample Data'!N69&gt;=35,'Control Sample Data'!N69&gt;=35),"Type 3",IF(AND('Test Sample Data'!N69&gt;=30,'Control Sample Data'!N69&gt;=30,OR(I69&gt;=0.05,I69="N/A")),"Type 2",IF(OR(AND('Test Sample Data'!N69&gt;=30,'Control Sample Data'!N69&lt;=30),AND('Test Sample Data'!N69&lt;=30,'Control Sample Data'!N69&gt;=30)),"Type 1","OKAY")))</f>
        <v>OKAY</v>
      </c>
    </row>
    <row r="70" spans="1:11" ht="13.5" customHeight="1">
      <c r="A70" s="65"/>
      <c r="B70" s="82" t="str">
        <f>'Gene Table'!D70</f>
        <v>MIMAT0003281</v>
      </c>
      <c r="C70" s="83" t="s">
        <v>277</v>
      </c>
      <c r="D70" s="84" t="e">
        <f>Calculations!BN71</f>
        <v>#DIV/0!</v>
      </c>
      <c r="E70" s="84" t="e">
        <f>Calculations!BO71</f>
        <v>#DIV/0!</v>
      </c>
      <c r="F70" s="85" t="e">
        <f t="shared" si="5"/>
        <v>#DIV/0!</v>
      </c>
      <c r="G70" s="85" t="e">
        <f t="shared" si="6"/>
        <v>#DIV/0!</v>
      </c>
      <c r="H70" s="84" t="e">
        <f t="shared" si="7"/>
        <v>#DIV/0!</v>
      </c>
      <c r="I70" s="88" t="str">
        <f>IF(OR(COUNT(Calculations!BP71:BY71)&lt;3,COUNT(Calculations!BZ71:CI71)&lt;3),"N/A",IF(ISERROR(TTEST(Calculations!BP71:BY71,Calculations!BZ71:CI71,2,2)),"N/A",TTEST(Calculations!BP71:BY71,Calculations!BZ71:CI71,2,2)))</f>
        <v>N/A</v>
      </c>
      <c r="J70" s="84" t="e">
        <f t="shared" si="4"/>
        <v>#DIV/0!</v>
      </c>
      <c r="K70" s="89" t="str">
        <f>IF(AND('Test Sample Data'!N70&gt;=35,'Control Sample Data'!N70&gt;=35),"Type 3",IF(AND('Test Sample Data'!N70&gt;=30,'Control Sample Data'!N70&gt;=30,OR(I70&gt;=0.05,I70="N/A")),"Type 2",IF(OR(AND('Test Sample Data'!N70&gt;=30,'Control Sample Data'!N70&lt;=30),AND('Test Sample Data'!N70&lt;=30,'Control Sample Data'!N70&gt;=30)),"Type 1","OKAY")))</f>
        <v>OKAY</v>
      </c>
    </row>
    <row r="71" spans="1:11" ht="12.75">
      <c r="A71" s="65"/>
      <c r="B71" s="82" t="str">
        <f>'Gene Table'!D71</f>
        <v>MIMAT0001341</v>
      </c>
      <c r="C71" s="83" t="s">
        <v>281</v>
      </c>
      <c r="D71" s="84" t="e">
        <f>Calculations!BN72</f>
        <v>#DIV/0!</v>
      </c>
      <c r="E71" s="84" t="e">
        <f>Calculations!BO72</f>
        <v>#DIV/0!</v>
      </c>
      <c r="F71" s="85" t="e">
        <f t="shared" si="5"/>
        <v>#DIV/0!</v>
      </c>
      <c r="G71" s="85" t="e">
        <f t="shared" si="6"/>
        <v>#DIV/0!</v>
      </c>
      <c r="H71" s="84" t="e">
        <f t="shared" si="7"/>
        <v>#DIV/0!</v>
      </c>
      <c r="I71" s="88" t="str">
        <f>IF(OR(COUNT(Calculations!BP72:BY72)&lt;3,COUNT(Calculations!BZ72:CI72)&lt;3),"N/A",IF(ISERROR(TTEST(Calculations!BP72:BY72,Calculations!BZ72:CI72,2,2)),"N/A",TTEST(Calculations!BP72:BY72,Calculations!BZ72:CI72,2,2)))</f>
        <v>N/A</v>
      </c>
      <c r="J71" s="84" t="e">
        <f t="shared" si="4"/>
        <v>#DIV/0!</v>
      </c>
      <c r="K71" s="89" t="str">
        <f>IF(AND('Test Sample Data'!N71&gt;=35,'Control Sample Data'!N71&gt;=35),"Type 3",IF(AND('Test Sample Data'!N71&gt;=30,'Control Sample Data'!N71&gt;=30,OR(I71&gt;=0.05,I71="N/A")),"Type 2",IF(OR(AND('Test Sample Data'!N71&gt;=30,'Control Sample Data'!N71&lt;=30),AND('Test Sample Data'!N71&lt;=30,'Control Sample Data'!N71&gt;=30)),"Type 1","OKAY")))</f>
        <v>OKAY</v>
      </c>
    </row>
    <row r="72" spans="1:11" ht="12.75">
      <c r="A72" s="65"/>
      <c r="B72" s="82" t="str">
        <f>'Gene Table'!D72</f>
        <v>MIMAT0002805</v>
      </c>
      <c r="C72" s="83" t="s">
        <v>285</v>
      </c>
      <c r="D72" s="84" t="e">
        <f>Calculations!BN73</f>
        <v>#DIV/0!</v>
      </c>
      <c r="E72" s="84" t="e">
        <f>Calculations!BO73</f>
        <v>#DIV/0!</v>
      </c>
      <c r="F72" s="85" t="e">
        <f t="shared" si="5"/>
        <v>#DIV/0!</v>
      </c>
      <c r="G72" s="85" t="e">
        <f t="shared" si="6"/>
        <v>#DIV/0!</v>
      </c>
      <c r="H72" s="84" t="e">
        <f t="shared" si="7"/>
        <v>#DIV/0!</v>
      </c>
      <c r="I72" s="88" t="str">
        <f>IF(OR(COUNT(Calculations!BP73:BY73)&lt;3,COUNT(Calculations!BZ73:CI73)&lt;3),"N/A",IF(ISERROR(TTEST(Calculations!BP73:BY73,Calculations!BZ73:CI73,2,2)),"N/A",TTEST(Calculations!BP73:BY73,Calculations!BZ73:CI73,2,2)))</f>
        <v>N/A</v>
      </c>
      <c r="J72" s="84" t="e">
        <f t="shared" si="4"/>
        <v>#DIV/0!</v>
      </c>
      <c r="K72" s="89" t="str">
        <f>IF(AND('Test Sample Data'!N72&gt;=35,'Control Sample Data'!N72&gt;=35),"Type 3",IF(AND('Test Sample Data'!N72&gt;=30,'Control Sample Data'!N72&gt;=30,OR(I72&gt;=0.05,I72="N/A")),"Type 2",IF(OR(AND('Test Sample Data'!N72&gt;=30,'Control Sample Data'!N72&lt;=30),AND('Test Sample Data'!N72&lt;=30,'Control Sample Data'!N72&gt;=30)),"Type 1","OKAY")))</f>
        <v>OKAY</v>
      </c>
    </row>
    <row r="73" spans="1:11" ht="12.75">
      <c r="A73" s="65"/>
      <c r="B73" s="82" t="str">
        <f>'Gene Table'!D73</f>
        <v>MIMAT0002811</v>
      </c>
      <c r="C73" s="83" t="s">
        <v>289</v>
      </c>
      <c r="D73" s="84" t="e">
        <f>Calculations!BN74</f>
        <v>#DIV/0!</v>
      </c>
      <c r="E73" s="84" t="e">
        <f>Calculations!BO74</f>
        <v>#DIV/0!</v>
      </c>
      <c r="F73" s="85" t="e">
        <f t="shared" si="5"/>
        <v>#DIV/0!</v>
      </c>
      <c r="G73" s="85" t="e">
        <f t="shared" si="6"/>
        <v>#DIV/0!</v>
      </c>
      <c r="H73" s="84" t="e">
        <f t="shared" si="7"/>
        <v>#DIV/0!</v>
      </c>
      <c r="I73" s="88" t="str">
        <f>IF(OR(COUNT(Calculations!BP74:BY74)&lt;3,COUNT(Calculations!BZ74:CI74)&lt;3),"N/A",IF(ISERROR(TTEST(Calculations!BP74:BY74,Calculations!BZ74:CI74,2,2)),"N/A",TTEST(Calculations!BP74:BY74,Calculations!BZ74:CI74,2,2)))</f>
        <v>N/A</v>
      </c>
      <c r="J73" s="84" t="e">
        <f t="shared" si="4"/>
        <v>#DIV/0!</v>
      </c>
      <c r="K73" s="89" t="str">
        <f>IF(AND('Test Sample Data'!N73&gt;=35,'Control Sample Data'!N73&gt;=35),"Type 3",IF(AND('Test Sample Data'!N73&gt;=30,'Control Sample Data'!N73&gt;=30,OR(I73&gt;=0.05,I73="N/A")),"Type 2",IF(OR(AND('Test Sample Data'!N73&gt;=30,'Control Sample Data'!N73&lt;=30),AND('Test Sample Data'!N73&lt;=30,'Control Sample Data'!N73&gt;=30)),"Type 1","OKAY")))</f>
        <v>OKAY</v>
      </c>
    </row>
    <row r="74" spans="1:11" ht="12.75">
      <c r="A74" s="65"/>
      <c r="B74" s="82" t="str">
        <f>'Gene Table'!D74</f>
        <v>MIMAT0002821</v>
      </c>
      <c r="C74" s="83" t="s">
        <v>293</v>
      </c>
      <c r="D74" s="84" t="e">
        <f>Calculations!BN75</f>
        <v>#DIV/0!</v>
      </c>
      <c r="E74" s="84" t="e">
        <f>Calculations!BO75</f>
        <v>#DIV/0!</v>
      </c>
      <c r="F74" s="85" t="e">
        <f t="shared" si="5"/>
        <v>#DIV/0!</v>
      </c>
      <c r="G74" s="85" t="e">
        <f t="shared" si="6"/>
        <v>#DIV/0!</v>
      </c>
      <c r="H74" s="84" t="e">
        <f t="shared" si="7"/>
        <v>#DIV/0!</v>
      </c>
      <c r="I74" s="88" t="str">
        <f>IF(OR(COUNT(Calculations!BP75:BY75)&lt;3,COUNT(Calculations!BZ75:CI75)&lt;3),"N/A",IF(ISERROR(TTEST(Calculations!BP75:BY75,Calculations!BZ75:CI75,2,2)),"N/A",TTEST(Calculations!BP75:BY75,Calculations!BZ75:CI75,2,2)))</f>
        <v>N/A</v>
      </c>
      <c r="J74" s="84" t="e">
        <f t="shared" si="4"/>
        <v>#DIV/0!</v>
      </c>
      <c r="K74" s="89" t="str">
        <f>IF(AND('Test Sample Data'!N74&gt;=35,'Control Sample Data'!N74&gt;=35),"Type 3",IF(AND('Test Sample Data'!N74&gt;=30,'Control Sample Data'!N74&gt;=30,OR(I74&gt;=0.05,I74="N/A")),"Type 2",IF(OR(AND('Test Sample Data'!N74&gt;=30,'Control Sample Data'!N74&lt;=30),AND('Test Sample Data'!N74&lt;=30,'Control Sample Data'!N74&gt;=30)),"Type 1","OKAY")))</f>
        <v>OKAY</v>
      </c>
    </row>
    <row r="75" spans="1:11" ht="12.75">
      <c r="A75" s="65"/>
      <c r="B75" s="82" t="str">
        <f>'Gene Table'!D75</f>
        <v>MIMAT0000271</v>
      </c>
      <c r="C75" s="83" t="s">
        <v>297</v>
      </c>
      <c r="D75" s="84" t="e">
        <f>Calculations!BN76</f>
        <v>#DIV/0!</v>
      </c>
      <c r="E75" s="84" t="e">
        <f>Calculations!BO76</f>
        <v>#DIV/0!</v>
      </c>
      <c r="F75" s="85" t="e">
        <f t="shared" si="5"/>
        <v>#DIV/0!</v>
      </c>
      <c r="G75" s="85" t="e">
        <f t="shared" si="6"/>
        <v>#DIV/0!</v>
      </c>
      <c r="H75" s="84" t="e">
        <f t="shared" si="7"/>
        <v>#DIV/0!</v>
      </c>
      <c r="I75" s="88" t="str">
        <f>IF(OR(COUNT(Calculations!BP76:BY76)&lt;3,COUNT(Calculations!BZ76:CI76)&lt;3),"N/A",IF(ISERROR(TTEST(Calculations!BP76:BY76,Calculations!BZ76:CI76,2,2)),"N/A",TTEST(Calculations!BP76:BY76,Calculations!BZ76:CI76,2,2)))</f>
        <v>N/A</v>
      </c>
      <c r="J75" s="84" t="e">
        <f t="shared" si="4"/>
        <v>#DIV/0!</v>
      </c>
      <c r="K75" s="89" t="str">
        <f>IF(AND('Test Sample Data'!N75&gt;=35,'Control Sample Data'!N75&gt;=35),"Type 3",IF(AND('Test Sample Data'!N75&gt;=30,'Control Sample Data'!N75&gt;=30,OR(I75&gt;=0.05,I75="N/A")),"Type 2",IF(OR(AND('Test Sample Data'!N75&gt;=30,'Control Sample Data'!N75&lt;=30),AND('Test Sample Data'!N75&lt;=30,'Control Sample Data'!N75&gt;=30)),"Type 1","OKAY")))</f>
        <v>OKAY</v>
      </c>
    </row>
    <row r="76" spans="1:11" ht="12.75">
      <c r="A76" s="65"/>
      <c r="B76" s="82" t="str">
        <f>'Gene Table'!D76</f>
        <v>MIMAT0004766</v>
      </c>
      <c r="C76" s="83" t="s">
        <v>301</v>
      </c>
      <c r="D76" s="84" t="e">
        <f>Calculations!BN77</f>
        <v>#DIV/0!</v>
      </c>
      <c r="E76" s="84" t="e">
        <f>Calculations!BO77</f>
        <v>#DIV/0!</v>
      </c>
      <c r="F76" s="85" t="e">
        <f t="shared" si="5"/>
        <v>#DIV/0!</v>
      </c>
      <c r="G76" s="85" t="e">
        <f t="shared" si="6"/>
        <v>#DIV/0!</v>
      </c>
      <c r="H76" s="84" t="e">
        <f t="shared" si="7"/>
        <v>#DIV/0!</v>
      </c>
      <c r="I76" s="88" t="str">
        <f>IF(OR(COUNT(Calculations!BP77:BY77)&lt;3,COUNT(Calculations!BZ77:CI77)&lt;3),"N/A",IF(ISERROR(TTEST(Calculations!BP77:BY77,Calculations!BZ77:CI77,2,2)),"N/A",TTEST(Calculations!BP77:BY77,Calculations!BZ77:CI77,2,2)))</f>
        <v>N/A</v>
      </c>
      <c r="J76" s="84" t="e">
        <f t="shared" si="4"/>
        <v>#DIV/0!</v>
      </c>
      <c r="K76" s="89" t="str">
        <f>IF(AND('Test Sample Data'!N76&gt;=35,'Control Sample Data'!N76&gt;=35),"Type 3",IF(AND('Test Sample Data'!N76&gt;=30,'Control Sample Data'!N76&gt;=30,OR(I76&gt;=0.05,I76="N/A")),"Type 2",IF(OR(AND('Test Sample Data'!N76&gt;=30,'Control Sample Data'!N76&lt;=30),AND('Test Sample Data'!N76&lt;=30,'Control Sample Data'!N76&gt;=30)),"Type 1","OKAY")))</f>
        <v>OKAY</v>
      </c>
    </row>
    <row r="77" spans="1:11" ht="12.75">
      <c r="A77" s="65"/>
      <c r="B77" s="82" t="str">
        <f>'Gene Table'!D77</f>
        <v>MIMAT0004602</v>
      </c>
      <c r="C77" s="83" t="s">
        <v>305</v>
      </c>
      <c r="D77" s="84" t="e">
        <f>Calculations!BN78</f>
        <v>#DIV/0!</v>
      </c>
      <c r="E77" s="84" t="e">
        <f>Calculations!BO78</f>
        <v>#DIV/0!</v>
      </c>
      <c r="F77" s="85" t="e">
        <f t="shared" si="5"/>
        <v>#DIV/0!</v>
      </c>
      <c r="G77" s="85" t="e">
        <f t="shared" si="6"/>
        <v>#DIV/0!</v>
      </c>
      <c r="H77" s="84" t="e">
        <f t="shared" si="7"/>
        <v>#DIV/0!</v>
      </c>
      <c r="I77" s="88" t="str">
        <f>IF(OR(COUNT(Calculations!BP78:BY78)&lt;3,COUNT(Calculations!BZ78:CI78)&lt;3),"N/A",IF(ISERROR(TTEST(Calculations!BP78:BY78,Calculations!BZ78:CI78,2,2)),"N/A",TTEST(Calculations!BP78:BY78,Calculations!BZ78:CI78,2,2)))</f>
        <v>N/A</v>
      </c>
      <c r="J77" s="84" t="e">
        <f t="shared" si="4"/>
        <v>#DIV/0!</v>
      </c>
      <c r="K77" s="89" t="str">
        <f>IF(AND('Test Sample Data'!N77&gt;=35,'Control Sample Data'!N77&gt;=35),"Type 3",IF(AND('Test Sample Data'!N77&gt;=30,'Control Sample Data'!N77&gt;=30,OR(I77&gt;=0.05,I77="N/A")),"Type 2",IF(OR(AND('Test Sample Data'!N77&gt;=30,'Control Sample Data'!N77&lt;=30),AND('Test Sample Data'!N77&lt;=30,'Control Sample Data'!N77&gt;=30)),"Type 1","OKAY")))</f>
        <v>OKAY</v>
      </c>
    </row>
    <row r="78" spans="1:11" ht="13.5" customHeight="1">
      <c r="A78" s="65"/>
      <c r="B78" s="82" t="str">
        <f>'Gene Table'!D78</f>
        <v>MIMAT0002175</v>
      </c>
      <c r="C78" s="83" t="s">
        <v>309</v>
      </c>
      <c r="D78" s="84" t="e">
        <f>Calculations!BN79</f>
        <v>#DIV/0!</v>
      </c>
      <c r="E78" s="84" t="e">
        <f>Calculations!BO79</f>
        <v>#DIV/0!</v>
      </c>
      <c r="F78" s="85" t="e">
        <f t="shared" si="5"/>
        <v>#DIV/0!</v>
      </c>
      <c r="G78" s="85" t="e">
        <f t="shared" si="6"/>
        <v>#DIV/0!</v>
      </c>
      <c r="H78" s="84" t="e">
        <f t="shared" si="7"/>
        <v>#DIV/0!</v>
      </c>
      <c r="I78" s="88" t="str">
        <f>IF(OR(COUNT(Calculations!BP79:BY79)&lt;3,COUNT(Calculations!BZ79:CI79)&lt;3),"N/A",IF(ISERROR(TTEST(Calculations!BP79:BY79,Calculations!BZ79:CI79,2,2)),"N/A",TTEST(Calculations!BP79:BY79,Calculations!BZ79:CI79,2,2)))</f>
        <v>N/A</v>
      </c>
      <c r="J78" s="84" t="e">
        <f t="shared" si="4"/>
        <v>#DIV/0!</v>
      </c>
      <c r="K78" s="89" t="str">
        <f>IF(AND('Test Sample Data'!N78&gt;=35,'Control Sample Data'!N78&gt;=35),"Type 3",IF(AND('Test Sample Data'!N78&gt;=30,'Control Sample Data'!N78&gt;=30,OR(I78&gt;=0.05,I78="N/A")),"Type 2",IF(OR(AND('Test Sample Data'!N78&gt;=30,'Control Sample Data'!N78&lt;=30),AND('Test Sample Data'!N78&lt;=30,'Control Sample Data'!N78&gt;=30)),"Type 1","OKAY")))</f>
        <v>OKAY</v>
      </c>
    </row>
    <row r="79" spans="1:11" ht="12.75">
      <c r="A79" s="65"/>
      <c r="B79" s="82" t="str">
        <f>'Gene Table'!D79</f>
        <v>MIMAT0000446</v>
      </c>
      <c r="C79" s="83" t="s">
        <v>313</v>
      </c>
      <c r="D79" s="84" t="e">
        <f>Calculations!BN80</f>
        <v>#DIV/0!</v>
      </c>
      <c r="E79" s="84" t="e">
        <f>Calculations!BO80</f>
        <v>#DIV/0!</v>
      </c>
      <c r="F79" s="85" t="e">
        <f t="shared" si="5"/>
        <v>#DIV/0!</v>
      </c>
      <c r="G79" s="85" t="e">
        <f t="shared" si="6"/>
        <v>#DIV/0!</v>
      </c>
      <c r="H79" s="84" t="e">
        <f t="shared" si="7"/>
        <v>#DIV/0!</v>
      </c>
      <c r="I79" s="88" t="str">
        <f>IF(OR(COUNT(Calculations!BP80:BY80)&lt;3,COUNT(Calculations!BZ80:CI80)&lt;3),"N/A",IF(ISERROR(TTEST(Calculations!BP80:BY80,Calculations!BZ80:CI80,2,2)),"N/A",TTEST(Calculations!BP80:BY80,Calculations!BZ80:CI80,2,2)))</f>
        <v>N/A</v>
      </c>
      <c r="J79" s="84" t="e">
        <f t="shared" si="4"/>
        <v>#DIV/0!</v>
      </c>
      <c r="K79" s="89" t="str">
        <f>IF(AND('Test Sample Data'!N79&gt;=35,'Control Sample Data'!N79&gt;=35),"Type 3",IF(AND('Test Sample Data'!N79&gt;=30,'Control Sample Data'!N79&gt;=30,OR(I79&gt;=0.05,I79="N/A")),"Type 2",IF(OR(AND('Test Sample Data'!N79&gt;=30,'Control Sample Data'!N79&lt;=30),AND('Test Sample Data'!N79&lt;=30,'Control Sample Data'!N79&gt;=30)),"Type 1","OKAY")))</f>
        <v>OKAY</v>
      </c>
    </row>
    <row r="80" spans="1:11" ht="12.75">
      <c r="A80" s="65"/>
      <c r="B80" s="82" t="str">
        <f>'Gene Table'!D80</f>
        <v>MIMAT0000752</v>
      </c>
      <c r="C80" s="83" t="s">
        <v>317</v>
      </c>
      <c r="D80" s="84" t="e">
        <f>Calculations!BN81</f>
        <v>#DIV/0!</v>
      </c>
      <c r="E80" s="84" t="e">
        <f>Calculations!BO81</f>
        <v>#DIV/0!</v>
      </c>
      <c r="F80" s="85" t="e">
        <f t="shared" si="5"/>
        <v>#DIV/0!</v>
      </c>
      <c r="G80" s="85" t="e">
        <f t="shared" si="6"/>
        <v>#DIV/0!</v>
      </c>
      <c r="H80" s="84" t="e">
        <f t="shared" si="7"/>
        <v>#DIV/0!</v>
      </c>
      <c r="I80" s="88" t="str">
        <f>IF(OR(COUNT(Calculations!BP81:BY81)&lt;3,COUNT(Calculations!BZ81:CI81)&lt;3),"N/A",IF(ISERROR(TTEST(Calculations!BP81:BY81,Calculations!BZ81:CI81,2,2)),"N/A",TTEST(Calculations!BP81:BY81,Calculations!BZ81:CI81,2,2)))</f>
        <v>N/A</v>
      </c>
      <c r="J80" s="84" t="e">
        <f t="shared" si="4"/>
        <v>#DIV/0!</v>
      </c>
      <c r="K80" s="89" t="str">
        <f>IF(AND('Test Sample Data'!N80&gt;=35,'Control Sample Data'!N80&gt;=35),"Type 3",IF(AND('Test Sample Data'!N80&gt;=30,'Control Sample Data'!N80&gt;=30,OR(I80&gt;=0.05,I80="N/A")),"Type 2",IF(OR(AND('Test Sample Data'!N80&gt;=30,'Control Sample Data'!N80&lt;=30),AND('Test Sample Data'!N80&lt;=30,'Control Sample Data'!N80&gt;=30)),"Type 1","OKAY")))</f>
        <v>OKAY</v>
      </c>
    </row>
    <row r="81" spans="1:11" ht="12.75">
      <c r="A81" s="65"/>
      <c r="B81" s="82" t="str">
        <f>'Gene Table'!D81</f>
        <v>MIMAT0000764</v>
      </c>
      <c r="C81" s="83" t="s">
        <v>321</v>
      </c>
      <c r="D81" s="84" t="e">
        <f>Calculations!BN82</f>
        <v>#DIV/0!</v>
      </c>
      <c r="E81" s="84" t="e">
        <f>Calculations!BO82</f>
        <v>#DIV/0!</v>
      </c>
      <c r="F81" s="85" t="e">
        <f t="shared" si="5"/>
        <v>#DIV/0!</v>
      </c>
      <c r="G81" s="85" t="e">
        <f t="shared" si="6"/>
        <v>#DIV/0!</v>
      </c>
      <c r="H81" s="84" t="e">
        <f t="shared" si="7"/>
        <v>#DIV/0!</v>
      </c>
      <c r="I81" s="88" t="str">
        <f>IF(OR(COUNT(Calculations!BP82:BY82)&lt;3,COUNT(Calculations!BZ82:CI82)&lt;3),"N/A",IF(ISERROR(TTEST(Calculations!BP82:BY82,Calculations!BZ82:CI82,2,2)),"N/A",TTEST(Calculations!BP82:BY82,Calculations!BZ82:CI82,2,2)))</f>
        <v>N/A</v>
      </c>
      <c r="J81" s="84" t="e">
        <f t="shared" si="4"/>
        <v>#DIV/0!</v>
      </c>
      <c r="K81" s="89" t="str">
        <f>IF(AND('Test Sample Data'!N81&gt;=35,'Control Sample Data'!N81&gt;=35),"Type 3",IF(AND('Test Sample Data'!N81&gt;=30,'Control Sample Data'!N81&gt;=30,OR(I81&gt;=0.05,I81="N/A")),"Type 2",IF(OR(AND('Test Sample Data'!N81&gt;=30,'Control Sample Data'!N81&lt;=30),AND('Test Sample Data'!N81&lt;=30,'Control Sample Data'!N81&gt;=30)),"Type 1","OKAY")))</f>
        <v>OKAY</v>
      </c>
    </row>
    <row r="82" spans="1:11" ht="12.75">
      <c r="A82" s="65"/>
      <c r="B82" s="82" t="str">
        <f>'Gene Table'!D82</f>
        <v>MIMAT0003326</v>
      </c>
      <c r="C82" s="83" t="s">
        <v>325</v>
      </c>
      <c r="D82" s="84" t="e">
        <f>Calculations!BN83</f>
        <v>#DIV/0!</v>
      </c>
      <c r="E82" s="84" t="e">
        <f>Calculations!BO83</f>
        <v>#DIV/0!</v>
      </c>
      <c r="F82" s="85" t="e">
        <f t="shared" si="5"/>
        <v>#DIV/0!</v>
      </c>
      <c r="G82" s="85" t="e">
        <f t="shared" si="6"/>
        <v>#DIV/0!</v>
      </c>
      <c r="H82" s="84" t="e">
        <f t="shared" si="7"/>
        <v>#DIV/0!</v>
      </c>
      <c r="I82" s="88" t="str">
        <f>IF(OR(COUNT(Calculations!BP83:BY83)&lt;3,COUNT(Calculations!BZ83:CI83)&lt;3),"N/A",IF(ISERROR(TTEST(Calculations!BP83:BY83,Calculations!BZ83:CI83,2,2)),"N/A",TTEST(Calculations!BP83:BY83,Calculations!BZ83:CI83,2,2)))</f>
        <v>N/A</v>
      </c>
      <c r="J82" s="84" t="e">
        <f t="shared" si="4"/>
        <v>#DIV/0!</v>
      </c>
      <c r="K82" s="89" t="str">
        <f>IF(AND('Test Sample Data'!N82&gt;=35,'Control Sample Data'!N82&gt;=35),"Type 3",IF(AND('Test Sample Data'!N82&gt;=30,'Control Sample Data'!N82&gt;=30,OR(I82&gt;=0.05,I82="N/A")),"Type 2",IF(OR(AND('Test Sample Data'!N82&gt;=30,'Control Sample Data'!N82&lt;=30),AND('Test Sample Data'!N82&lt;=30,'Control Sample Data'!N82&gt;=30)),"Type 1","OKAY")))</f>
        <v>OKAY</v>
      </c>
    </row>
    <row r="83" spans="1:11" ht="12.75">
      <c r="A83" s="65"/>
      <c r="B83" s="82" t="str">
        <f>'Gene Table'!D83</f>
        <v>MIMAT0003324</v>
      </c>
      <c r="C83" s="83" t="s">
        <v>329</v>
      </c>
      <c r="D83" s="84" t="e">
        <f>Calculations!BN84</f>
        <v>#DIV/0!</v>
      </c>
      <c r="E83" s="84" t="e">
        <f>Calculations!BO84</f>
        <v>#DIV/0!</v>
      </c>
      <c r="F83" s="85" t="e">
        <f t="shared" si="5"/>
        <v>#DIV/0!</v>
      </c>
      <c r="G83" s="85" t="e">
        <f t="shared" si="6"/>
        <v>#DIV/0!</v>
      </c>
      <c r="H83" s="84" t="e">
        <f t="shared" si="7"/>
        <v>#DIV/0!</v>
      </c>
      <c r="I83" s="88" t="str">
        <f>IF(OR(COUNT(Calculations!BP84:BY84)&lt;3,COUNT(Calculations!BZ84:CI84)&lt;3),"N/A",IF(ISERROR(TTEST(Calculations!BP84:BY84,Calculations!BZ84:CI84,2,2)),"N/A",TTEST(Calculations!BP84:BY84,Calculations!BZ84:CI84,2,2)))</f>
        <v>N/A</v>
      </c>
      <c r="J83" s="84" t="e">
        <f t="shared" si="4"/>
        <v>#DIV/0!</v>
      </c>
      <c r="K83" s="89" t="str">
        <f>IF(AND('Test Sample Data'!N83&gt;=35,'Control Sample Data'!N83&gt;=35),"Type 3",IF(AND('Test Sample Data'!N83&gt;=30,'Control Sample Data'!N83&gt;=30,OR(I83&gt;=0.05,I83="N/A")),"Type 2",IF(OR(AND('Test Sample Data'!N83&gt;=30,'Control Sample Data'!N83&lt;=30),AND('Test Sample Data'!N83&lt;=30,'Control Sample Data'!N83&gt;=30)),"Type 1","OKAY")))</f>
        <v>OKAY</v>
      </c>
    </row>
    <row r="84" spans="1:11" ht="12.75">
      <c r="A84" s="65"/>
      <c r="B84" s="82" t="str">
        <f>'Gene Table'!D84</f>
        <v>MIMAT0000414</v>
      </c>
      <c r="C84" s="83" t="s">
        <v>333</v>
      </c>
      <c r="D84" s="84" t="e">
        <f>Calculations!BN85</f>
        <v>#DIV/0!</v>
      </c>
      <c r="E84" s="84" t="e">
        <f>Calculations!BO85</f>
        <v>#DIV/0!</v>
      </c>
      <c r="F84" s="85" t="e">
        <f t="shared" si="5"/>
        <v>#DIV/0!</v>
      </c>
      <c r="G84" s="85" t="e">
        <f t="shared" si="6"/>
        <v>#DIV/0!</v>
      </c>
      <c r="H84" s="84" t="e">
        <f t="shared" si="7"/>
        <v>#DIV/0!</v>
      </c>
      <c r="I84" s="88" t="str">
        <f>IF(OR(COUNT(Calculations!BP85:BY85)&lt;3,COUNT(Calculations!BZ85:CI85)&lt;3),"N/A",IF(ISERROR(TTEST(Calculations!BP85:BY85,Calculations!BZ85:CI85,2,2)),"N/A",TTEST(Calculations!BP85:BY85,Calculations!BZ85:CI85,2,2)))</f>
        <v>N/A</v>
      </c>
      <c r="J84" s="84" t="e">
        <f t="shared" si="4"/>
        <v>#DIV/0!</v>
      </c>
      <c r="K84" s="89" t="str">
        <f>IF(AND('Test Sample Data'!N84&gt;=35,'Control Sample Data'!N84&gt;=35),"Type 3",IF(AND('Test Sample Data'!N84&gt;=30,'Control Sample Data'!N84&gt;=30,OR(I84&gt;=0.05,I84="N/A")),"Type 2",IF(OR(AND('Test Sample Data'!N84&gt;=30,'Control Sample Data'!N84&lt;=30),AND('Test Sample Data'!N84&lt;=30,'Control Sample Data'!N84&gt;=30)),"Type 1","OKAY")))</f>
        <v>OKAY</v>
      </c>
    </row>
    <row r="85" spans="1:11" ht="12.75">
      <c r="A85" s="65"/>
      <c r="B85" s="82" t="str">
        <f>'Gene Table'!D85</f>
        <v>MIMAT0000415</v>
      </c>
      <c r="C85" s="83" t="s">
        <v>337</v>
      </c>
      <c r="D85" s="84" t="e">
        <f>Calculations!BN86</f>
        <v>#DIV/0!</v>
      </c>
      <c r="E85" s="84" t="e">
        <f>Calculations!BO86</f>
        <v>#DIV/0!</v>
      </c>
      <c r="F85" s="85" t="e">
        <f t="shared" si="5"/>
        <v>#DIV/0!</v>
      </c>
      <c r="G85" s="85" t="e">
        <f t="shared" si="6"/>
        <v>#DIV/0!</v>
      </c>
      <c r="H85" s="84" t="e">
        <f t="shared" si="7"/>
        <v>#DIV/0!</v>
      </c>
      <c r="I85" s="88" t="str">
        <f>IF(OR(COUNT(Calculations!BP86:BY86)&lt;3,COUNT(Calculations!BZ86:CI86)&lt;3),"N/A",IF(ISERROR(TTEST(Calculations!BP86:BY86,Calculations!BZ86:CI86,2,2)),"N/A",TTEST(Calculations!BP86:BY86,Calculations!BZ86:CI86,2,2)))</f>
        <v>N/A</v>
      </c>
      <c r="J85" s="84" t="e">
        <f t="shared" si="4"/>
        <v>#DIV/0!</v>
      </c>
      <c r="K85" s="89" t="str">
        <f>IF(AND('Test Sample Data'!N85&gt;=35,'Control Sample Data'!N85&gt;=35),"Type 3",IF(AND('Test Sample Data'!N85&gt;=30,'Control Sample Data'!N85&gt;=30,OR(I85&gt;=0.05,I85="N/A")),"Type 2",IF(OR(AND('Test Sample Data'!N85&gt;=30,'Control Sample Data'!N85&lt;=30),AND('Test Sample Data'!N85&lt;=30,'Control Sample Data'!N85&gt;=30)),"Type 1","OKAY")))</f>
        <v>OKAY</v>
      </c>
    </row>
    <row r="86" spans="1:11" ht="12.75">
      <c r="A86" s="65"/>
      <c r="B86" s="82" t="str">
        <f>'Gene Table'!D86</f>
        <v>MIMAT0000065</v>
      </c>
      <c r="C86" s="83" t="s">
        <v>341</v>
      </c>
      <c r="D86" s="84" t="e">
        <f>Calculations!BN87</f>
        <v>#DIV/0!</v>
      </c>
      <c r="E86" s="84" t="e">
        <f>Calculations!BO87</f>
        <v>#DIV/0!</v>
      </c>
      <c r="F86" s="85" t="e">
        <f t="shared" si="5"/>
        <v>#DIV/0!</v>
      </c>
      <c r="G86" s="85" t="e">
        <f t="shared" si="6"/>
        <v>#DIV/0!</v>
      </c>
      <c r="H86" s="84" t="e">
        <f t="shared" si="7"/>
        <v>#DIV/0!</v>
      </c>
      <c r="I86" s="88" t="str">
        <f>IF(OR(COUNT(Calculations!BP87:BY87)&lt;3,COUNT(Calculations!BZ87:CI87)&lt;3),"N/A",IF(ISERROR(TTEST(Calculations!BP87:BY87,Calculations!BZ87:CI87,2,2)),"N/A",TTEST(Calculations!BP87:BY87,Calculations!BZ87:CI87,2,2)))</f>
        <v>N/A</v>
      </c>
      <c r="J86" s="84" t="e">
        <f t="shared" si="4"/>
        <v>#DIV/0!</v>
      </c>
      <c r="K86" s="89" t="str">
        <f>IF(AND('Test Sample Data'!N86&gt;=35,'Control Sample Data'!N86&gt;=35),"Type 3",IF(AND('Test Sample Data'!N86&gt;=30,'Control Sample Data'!N86&gt;=30,OR(I86&gt;=0.05,I86="N/A")),"Type 2",IF(OR(AND('Test Sample Data'!N86&gt;=30,'Control Sample Data'!N86&lt;=30),AND('Test Sample Data'!N86&lt;=30,'Control Sample Data'!N86&gt;=30)),"Type 1","OKAY")))</f>
        <v>OKAY</v>
      </c>
    </row>
    <row r="87" spans="1:11" ht="12.75">
      <c r="A87" s="65"/>
      <c r="B87" s="82" t="str">
        <f>'Gene Table'!D87</f>
        <v>NC</v>
      </c>
      <c r="C87" s="83" t="s">
        <v>345</v>
      </c>
      <c r="D87" s="84" t="e">
        <f>Calculations!BN88</f>
        <v>#DIV/0!</v>
      </c>
      <c r="E87" s="84" t="e">
        <f>Calculations!BO88</f>
        <v>#DIV/0!</v>
      </c>
      <c r="F87" s="85" t="e">
        <f t="shared" si="5"/>
        <v>#DIV/0!</v>
      </c>
      <c r="G87" s="85" t="e">
        <f t="shared" si="6"/>
        <v>#DIV/0!</v>
      </c>
      <c r="H87" s="84" t="e">
        <f t="shared" si="7"/>
        <v>#DIV/0!</v>
      </c>
      <c r="I87" s="88" t="str">
        <f>IF(OR(COUNT(Calculations!BP88:BY88)&lt;3,COUNT(Calculations!BZ88:CI88)&lt;3),"N/A",IF(ISERROR(TTEST(Calculations!BP88:BY88,Calculations!BZ88:CI88,2,2)),"N/A",TTEST(Calculations!BP88:BY88,Calculations!BZ88:CI88,2,2)))</f>
        <v>N/A</v>
      </c>
      <c r="J87" s="84" t="e">
        <f t="shared" si="4"/>
        <v>#DIV/0!</v>
      </c>
      <c r="K87" s="89" t="str">
        <f>IF(AND('Test Sample Data'!N87&gt;=35,'Control Sample Data'!N87&gt;=35),"Type 3",IF(AND('Test Sample Data'!N87&gt;=30,'Control Sample Data'!N87&gt;=30,OR(I87&gt;=0.05,I87="N/A")),"Type 2",IF(OR(AND('Test Sample Data'!N87&gt;=30,'Control Sample Data'!N87&lt;=30),AND('Test Sample Data'!N87&lt;=30,'Control Sample Data'!N87&gt;=30)),"Type 1","OKAY")))</f>
        <v>OKAY</v>
      </c>
    </row>
    <row r="88" spans="1:11" ht="12.75">
      <c r="A88" s="65"/>
      <c r="B88" s="82" t="str">
        <f>'Gene Table'!D88</f>
        <v>NC</v>
      </c>
      <c r="C88" s="83" t="s">
        <v>347</v>
      </c>
      <c r="D88" s="84" t="e">
        <f>Calculations!BN89</f>
        <v>#DIV/0!</v>
      </c>
      <c r="E88" s="84" t="e">
        <f>Calculations!BO89</f>
        <v>#DIV/0!</v>
      </c>
      <c r="F88" s="85" t="e">
        <f t="shared" si="5"/>
        <v>#DIV/0!</v>
      </c>
      <c r="G88" s="85" t="e">
        <f t="shared" si="6"/>
        <v>#DIV/0!</v>
      </c>
      <c r="H88" s="84" t="e">
        <f t="shared" si="7"/>
        <v>#DIV/0!</v>
      </c>
      <c r="I88" s="88" t="str">
        <f>IF(OR(COUNT(Calculations!BP89:BY89)&lt;3,COUNT(Calculations!BZ89:CI89)&lt;3),"N/A",IF(ISERROR(TTEST(Calculations!BP89:BY89,Calculations!BZ89:CI89,2,2)),"N/A",TTEST(Calculations!BP89:BY89,Calculations!BZ89:CI89,2,2)))</f>
        <v>N/A</v>
      </c>
      <c r="J88" s="84" t="e">
        <f t="shared" si="4"/>
        <v>#DIV/0!</v>
      </c>
      <c r="K88" s="89" t="str">
        <f>IF(AND('Test Sample Data'!N88&gt;=35,'Control Sample Data'!N88&gt;=35),"Type 3",IF(AND('Test Sample Data'!N88&gt;=30,'Control Sample Data'!N88&gt;=30,OR(I88&gt;=0.05,I88="N/A")),"Type 2",IF(OR(AND('Test Sample Data'!N88&gt;=30,'Control Sample Data'!N88&lt;=30),AND('Test Sample Data'!N88&lt;=30,'Control Sample Data'!N88&gt;=30)),"Type 1","OKAY")))</f>
        <v>OKAY</v>
      </c>
    </row>
    <row r="89" spans="1:11" ht="12.75">
      <c r="A89" s="65"/>
      <c r="B89" s="82" t="str">
        <f>'Gene Table'!D89</f>
        <v>NR_002752</v>
      </c>
      <c r="C89" s="83" t="s">
        <v>348</v>
      </c>
      <c r="D89" s="84" t="e">
        <f>Calculations!BN90</f>
        <v>#DIV/0!</v>
      </c>
      <c r="E89" s="84" t="e">
        <f>Calculations!BO90</f>
        <v>#DIV/0!</v>
      </c>
      <c r="F89" s="85" t="e">
        <f t="shared" si="5"/>
        <v>#DIV/0!</v>
      </c>
      <c r="G89" s="85" t="e">
        <f t="shared" si="6"/>
        <v>#DIV/0!</v>
      </c>
      <c r="H89" s="84" t="e">
        <f t="shared" si="7"/>
        <v>#DIV/0!</v>
      </c>
      <c r="I89" s="88" t="str">
        <f>IF(OR(COUNT(Calculations!BP90:BY90)&lt;3,COUNT(Calculations!BZ90:CI90)&lt;3),"N/A",IF(ISERROR(TTEST(Calculations!BP90:BY90,Calculations!BZ90:CI90,2,2)),"N/A",TTEST(Calculations!BP90:BY90,Calculations!BZ90:CI90,2,2)))</f>
        <v>N/A</v>
      </c>
      <c r="J89" s="84" t="e">
        <f t="shared" si="4"/>
        <v>#DIV/0!</v>
      </c>
      <c r="K89" s="89" t="str">
        <f>IF(AND('Test Sample Data'!N89&gt;=35,'Control Sample Data'!N89&gt;=35),"Type 3",IF(AND('Test Sample Data'!N89&gt;=30,'Control Sample Data'!N89&gt;=30,OR(I89&gt;=0.05,I89="N/A")),"Type 2",IF(OR(AND('Test Sample Data'!N89&gt;=30,'Control Sample Data'!N89&lt;=30),AND('Test Sample Data'!N89&lt;=30,'Control Sample Data'!N89&gt;=30)),"Type 1","OKAY")))</f>
        <v>OKAY</v>
      </c>
    </row>
    <row r="90" spans="1:11" ht="12.75">
      <c r="A90" s="65"/>
      <c r="B90" s="82" t="str">
        <f>'Gene Table'!D90</f>
        <v>NR_002750</v>
      </c>
      <c r="C90" s="83" t="s">
        <v>352</v>
      </c>
      <c r="D90" s="84" t="e">
        <f>Calculations!BN91</f>
        <v>#DIV/0!</v>
      </c>
      <c r="E90" s="84" t="e">
        <f>Calculations!BO91</f>
        <v>#DIV/0!</v>
      </c>
      <c r="F90" s="85" t="e">
        <f t="shared" si="5"/>
        <v>#DIV/0!</v>
      </c>
      <c r="G90" s="85" t="e">
        <f t="shared" si="6"/>
        <v>#DIV/0!</v>
      </c>
      <c r="H90" s="84" t="e">
        <f t="shared" si="7"/>
        <v>#DIV/0!</v>
      </c>
      <c r="I90" s="88" t="str">
        <f>IF(OR(COUNT(Calculations!BP91:BY91)&lt;3,COUNT(Calculations!BZ91:CI91)&lt;3),"N/A",IF(ISERROR(TTEST(Calculations!BP91:BY91,Calculations!BZ91:CI91,2,2)),"N/A",TTEST(Calculations!BP91:BY91,Calculations!BZ91:CI91,2,2)))</f>
        <v>N/A</v>
      </c>
      <c r="J90" s="84" t="e">
        <f t="shared" si="4"/>
        <v>#DIV/0!</v>
      </c>
      <c r="K90" s="89" t="str">
        <f>IF(AND('Test Sample Data'!N90&gt;=35,'Control Sample Data'!N90&gt;=35),"Type 3",IF(AND('Test Sample Data'!N90&gt;=30,'Control Sample Data'!N90&gt;=30,OR(I90&gt;=0.05,I90="N/A")),"Type 2",IF(OR(AND('Test Sample Data'!N90&gt;=30,'Control Sample Data'!N90&lt;=30),AND('Test Sample Data'!N90&lt;=30,'Control Sample Data'!N90&gt;=30)),"Type 1","OKAY")))</f>
        <v>OKAY</v>
      </c>
    </row>
    <row r="91" spans="1:11" ht="12.75" customHeight="1">
      <c r="A91" s="65"/>
      <c r="B91" s="82" t="str">
        <f>'Gene Table'!D91</f>
        <v>NR_002745</v>
      </c>
      <c r="C91" s="83" t="s">
        <v>356</v>
      </c>
      <c r="D91" s="84" t="e">
        <f>Calculations!BN92</f>
        <v>#DIV/0!</v>
      </c>
      <c r="E91" s="84" t="e">
        <f>Calculations!BO92</f>
        <v>#DIV/0!</v>
      </c>
      <c r="F91" s="85" t="e">
        <f t="shared" si="5"/>
        <v>#DIV/0!</v>
      </c>
      <c r="G91" s="85" t="e">
        <f t="shared" si="6"/>
        <v>#DIV/0!</v>
      </c>
      <c r="H91" s="84" t="e">
        <f t="shared" si="7"/>
        <v>#DIV/0!</v>
      </c>
      <c r="I91" s="88" t="str">
        <f>IF(OR(COUNT(Calculations!BP92:BY92)&lt;3,COUNT(Calculations!BZ92:CI92)&lt;3),"N/A",IF(ISERROR(TTEST(Calculations!BP92:BY92,Calculations!BZ92:CI92,2,2)),"N/A",TTEST(Calculations!BP92:BY92,Calculations!BZ92:CI92,2,2)))</f>
        <v>N/A</v>
      </c>
      <c r="J91" s="84" t="e">
        <f t="shared" si="4"/>
        <v>#DIV/0!</v>
      </c>
      <c r="K91" s="89" t="str">
        <f>IF(AND('Test Sample Data'!N91&gt;=35,'Control Sample Data'!N91&gt;=35),"Type 3",IF(AND('Test Sample Data'!N91&gt;=30,'Control Sample Data'!N91&gt;=30,OR(I91&gt;=0.05,I91="N/A")),"Type 2",IF(OR(AND('Test Sample Data'!N91&gt;=30,'Control Sample Data'!N91&lt;=30),AND('Test Sample Data'!N91&lt;=30,'Control Sample Data'!N91&gt;=30)),"Type 1","OKAY")))</f>
        <v>OKAY</v>
      </c>
    </row>
    <row r="92" spans="1:11" ht="12.75">
      <c r="A92" s="65"/>
      <c r="B92" s="82" t="str">
        <f>'Gene Table'!D92</f>
        <v>NR_002746</v>
      </c>
      <c r="C92" s="83" t="s">
        <v>360</v>
      </c>
      <c r="D92" s="84" t="e">
        <f>Calculations!BN93</f>
        <v>#DIV/0!</v>
      </c>
      <c r="E92" s="84" t="e">
        <f>Calculations!BO93</f>
        <v>#DIV/0!</v>
      </c>
      <c r="F92" s="85" t="e">
        <f t="shared" si="5"/>
        <v>#DIV/0!</v>
      </c>
      <c r="G92" s="85" t="e">
        <f t="shared" si="6"/>
        <v>#DIV/0!</v>
      </c>
      <c r="H92" s="84" t="e">
        <f t="shared" si="7"/>
        <v>#DIV/0!</v>
      </c>
      <c r="I92" s="88" t="str">
        <f>IF(OR(COUNT(Calculations!BP93:BY93)&lt;3,COUNT(Calculations!BZ93:CI93)&lt;3),"N/A",IF(ISERROR(TTEST(Calculations!BP93:BY93,Calculations!BZ93:CI93,2,2)),"N/A",TTEST(Calculations!BP93:BY93,Calculations!BZ93:CI93,2,2)))</f>
        <v>N/A</v>
      </c>
      <c r="J92" s="84" t="e">
        <f t="shared" si="4"/>
        <v>#DIV/0!</v>
      </c>
      <c r="K92" s="89" t="str">
        <f>IF(AND('Test Sample Data'!N92&gt;=35,'Control Sample Data'!N92&gt;=35),"Type 3",IF(AND('Test Sample Data'!N92&gt;=30,'Control Sample Data'!N92&gt;=30,OR(I92&gt;=0.05,I92="N/A")),"Type 2",IF(OR(AND('Test Sample Data'!N92&gt;=30,'Control Sample Data'!N92&lt;=30),AND('Test Sample Data'!N92&lt;=30,'Control Sample Data'!N92&gt;=30)),"Type 1","OKAY")))</f>
        <v>OKAY</v>
      </c>
    </row>
    <row r="93" spans="1:11" ht="12.75">
      <c r="A93" s="65"/>
      <c r="B93" s="82" t="str">
        <f>'Gene Table'!D93</f>
        <v>NR_002744</v>
      </c>
      <c r="C93" s="83" t="s">
        <v>364</v>
      </c>
      <c r="D93" s="84" t="e">
        <f>Calculations!BN94</f>
        <v>#DIV/0!</v>
      </c>
      <c r="E93" s="84" t="e">
        <f>Calculations!BO94</f>
        <v>#DIV/0!</v>
      </c>
      <c r="F93" s="85" t="e">
        <f t="shared" si="5"/>
        <v>#DIV/0!</v>
      </c>
      <c r="G93" s="85" t="e">
        <f t="shared" si="6"/>
        <v>#DIV/0!</v>
      </c>
      <c r="H93" s="84" t="e">
        <f t="shared" si="7"/>
        <v>#DIV/0!</v>
      </c>
      <c r="I93" s="88" t="str">
        <f>IF(OR(COUNT(Calculations!BP94:BY94)&lt;3,COUNT(Calculations!BZ94:CI94)&lt;3),"N/A",IF(ISERROR(TTEST(Calculations!BP94:BY94,Calculations!BZ94:CI94,2,2)),"N/A",TTEST(Calculations!BP94:BY94,Calculations!BZ94:CI94,2,2)))</f>
        <v>N/A</v>
      </c>
      <c r="J93" s="84" t="e">
        <f t="shared" si="4"/>
        <v>#DIV/0!</v>
      </c>
      <c r="K93" s="89" t="str">
        <f>IF(AND('Test Sample Data'!N93&gt;=35,'Control Sample Data'!N93&gt;=35),"Type 3",IF(AND('Test Sample Data'!N93&gt;=30,'Control Sample Data'!N93&gt;=30,OR(I93&gt;=0.05,I93="N/A")),"Type 2",IF(OR(AND('Test Sample Data'!N93&gt;=30,'Control Sample Data'!N93&lt;=30),AND('Test Sample Data'!N93&lt;=30,'Control Sample Data'!N93&gt;=30)),"Type 1","OKAY")))</f>
        <v>OKAY</v>
      </c>
    </row>
    <row r="94" spans="1:11" ht="12.75">
      <c r="A94" s="65"/>
      <c r="B94" s="82" t="str">
        <f>'Gene Table'!D94</f>
        <v>NR_002450</v>
      </c>
      <c r="C94" s="83" t="s">
        <v>368</v>
      </c>
      <c r="D94" s="84" t="e">
        <f>Calculations!BN95</f>
        <v>#DIV/0!</v>
      </c>
      <c r="E94" s="84" t="e">
        <f>Calculations!BO95</f>
        <v>#DIV/0!</v>
      </c>
      <c r="F94" s="85" t="e">
        <f t="shared" si="5"/>
        <v>#DIV/0!</v>
      </c>
      <c r="G94" s="85" t="e">
        <f t="shared" si="6"/>
        <v>#DIV/0!</v>
      </c>
      <c r="H94" s="84" t="e">
        <f t="shared" si="7"/>
        <v>#DIV/0!</v>
      </c>
      <c r="I94" s="88" t="str">
        <f>IF(OR(COUNT(Calculations!BP95:BY95)&lt;3,COUNT(Calculations!BZ95:CI95)&lt;3),"N/A",IF(ISERROR(TTEST(Calculations!BP95:BY95,Calculations!BZ95:CI95,2,2)),"N/A",TTEST(Calculations!BP95:BY95,Calculations!BZ95:CI95,2,2)))</f>
        <v>N/A</v>
      </c>
      <c r="J94" s="84" t="e">
        <f t="shared" si="4"/>
        <v>#DIV/0!</v>
      </c>
      <c r="K94" s="89" t="str">
        <f>IF(AND('Test Sample Data'!N94&gt;=35,'Control Sample Data'!N94&gt;=35),"Type 3",IF(AND('Test Sample Data'!N94&gt;=30,'Control Sample Data'!N94&gt;=30,OR(I94&gt;=0.05,I94="N/A")),"Type 2",IF(OR(AND('Test Sample Data'!N94&gt;=30,'Control Sample Data'!N94&lt;=30),AND('Test Sample Data'!N94&lt;=30,'Control Sample Data'!N94&gt;=30)),"Type 1","OKAY")))</f>
        <v>OKAY</v>
      </c>
    </row>
    <row r="95" spans="1:11" ht="14" customHeight="1">
      <c r="A95" s="65"/>
      <c r="B95" s="82" t="str">
        <f>'Gene Table'!D95</f>
        <v>RT</v>
      </c>
      <c r="C95" s="83" t="s">
        <v>372</v>
      </c>
      <c r="D95" s="84" t="e">
        <f>Calculations!BN96</f>
        <v>#DIV/0!</v>
      </c>
      <c r="E95" s="84" t="e">
        <f>Calculations!BO96</f>
        <v>#DIV/0!</v>
      </c>
      <c r="F95" s="85" t="e">
        <f t="shared" si="5"/>
        <v>#DIV/0!</v>
      </c>
      <c r="G95" s="85" t="e">
        <f t="shared" si="6"/>
        <v>#DIV/0!</v>
      </c>
      <c r="H95" s="84" t="e">
        <f t="shared" si="7"/>
        <v>#DIV/0!</v>
      </c>
      <c r="I95" s="88" t="str">
        <f>IF(OR(COUNT(Calculations!BP96:BY96)&lt;3,COUNT(Calculations!BZ96:CI96)&lt;3),"N/A",IF(ISERROR(TTEST(Calculations!BP96:BY96,Calculations!BZ96:CI96,2,2)),"N/A",TTEST(Calculations!BP96:BY96,Calculations!BZ96:CI96,2,2)))</f>
        <v>N/A</v>
      </c>
      <c r="J95" s="84" t="e">
        <f t="shared" si="4"/>
        <v>#DIV/0!</v>
      </c>
      <c r="K95" s="89" t="str">
        <f>IF(AND('Test Sample Data'!N95&gt;=35,'Control Sample Data'!N95&gt;=35),"Type 3",IF(AND('Test Sample Data'!N95&gt;=30,'Control Sample Data'!N95&gt;=30,OR(I95&gt;=0.05,I95="N/A")),"Type 2",IF(OR(AND('Test Sample Data'!N95&gt;=30,'Control Sample Data'!N95&lt;=30),AND('Test Sample Data'!N95&lt;=30,'Control Sample Data'!N95&gt;=30)),"Type 1","OKAY")))</f>
        <v>OKAY</v>
      </c>
    </row>
    <row r="96" spans="1:11" ht="14" customHeight="1">
      <c r="A96" s="65"/>
      <c r="B96" s="82" t="str">
        <f>'Gene Table'!D96</f>
        <v>RT</v>
      </c>
      <c r="C96" s="83" t="s">
        <v>374</v>
      </c>
      <c r="D96" s="84" t="e">
        <f>Calculations!BN97</f>
        <v>#DIV/0!</v>
      </c>
      <c r="E96" s="84" t="e">
        <f>Calculations!BO97</f>
        <v>#DIV/0!</v>
      </c>
      <c r="F96" s="85" t="e">
        <f t="shared" si="5"/>
        <v>#DIV/0!</v>
      </c>
      <c r="G96" s="85" t="e">
        <f t="shared" si="6"/>
        <v>#DIV/0!</v>
      </c>
      <c r="H96" s="84" t="e">
        <f t="shared" si="7"/>
        <v>#DIV/0!</v>
      </c>
      <c r="I96" s="88" t="str">
        <f>IF(OR(COUNT(Calculations!BP97:BY97)&lt;3,COUNT(Calculations!BZ97:CI97)&lt;3),"N/A",IF(ISERROR(TTEST(Calculations!BP97:BY97,Calculations!BZ97:CI97,2,2)),"N/A",TTEST(Calculations!BP97:BY97,Calculations!BZ97:CI97,2,2)))</f>
        <v>N/A</v>
      </c>
      <c r="J96" s="84" t="e">
        <f t="shared" si="4"/>
        <v>#DIV/0!</v>
      </c>
      <c r="K96" s="89" t="str">
        <f>IF(AND('Test Sample Data'!N96&gt;=35,'Control Sample Data'!N96&gt;=35),"Type 3",IF(AND('Test Sample Data'!N96&gt;=30,'Control Sample Data'!N96&gt;=30,OR(I96&gt;=0.05,I96="N/A")),"Type 2",IF(OR(AND('Test Sample Data'!N96&gt;=30,'Control Sample Data'!N96&lt;=30),AND('Test Sample Data'!N96&lt;=30,'Control Sample Data'!N96&gt;=30)),"Type 1","OKAY")))</f>
        <v>OKAY</v>
      </c>
    </row>
    <row r="97" spans="1:11" ht="14" customHeight="1">
      <c r="A97" s="65"/>
      <c r="B97" s="82" t="str">
        <f>'Gene Table'!D97</f>
        <v>PCR</v>
      </c>
      <c r="C97" s="83" t="s">
        <v>375</v>
      </c>
      <c r="D97" s="84" t="e">
        <f>Calculations!BN98</f>
        <v>#DIV/0!</v>
      </c>
      <c r="E97" s="84" t="e">
        <f>Calculations!BO98</f>
        <v>#DIV/0!</v>
      </c>
      <c r="F97" s="85" t="e">
        <f t="shared" si="5"/>
        <v>#DIV/0!</v>
      </c>
      <c r="G97" s="85" t="e">
        <f t="shared" si="6"/>
        <v>#DIV/0!</v>
      </c>
      <c r="H97" s="84" t="e">
        <f t="shared" si="7"/>
        <v>#DIV/0!</v>
      </c>
      <c r="I97" s="88" t="str">
        <f>IF(OR(COUNT(Calculations!BP98:BY98)&lt;3,COUNT(Calculations!BZ98:CI98)&lt;3),"N/A",IF(ISERROR(TTEST(Calculations!BP98:BY98,Calculations!BZ98:CI98,2,2)),"N/A",TTEST(Calculations!BP98:BY98,Calculations!BZ98:CI98,2,2)))</f>
        <v>N/A</v>
      </c>
      <c r="J97" s="84" t="e">
        <f t="shared" si="4"/>
        <v>#DIV/0!</v>
      </c>
      <c r="K97" s="89" t="str">
        <f>IF(AND('Test Sample Data'!N97&gt;=35,'Control Sample Data'!N97&gt;=35),"Type 3",IF(AND('Test Sample Data'!N97&gt;=30,'Control Sample Data'!N97&gt;=30,OR(I97&gt;=0.05,I97="N/A")),"Type 2",IF(OR(AND('Test Sample Data'!N97&gt;=30,'Control Sample Data'!N97&lt;=30),AND('Test Sample Data'!N97&lt;=30,'Control Sample Data'!N97&gt;=30)),"Type 1","OKAY")))</f>
        <v>OKAY</v>
      </c>
    </row>
    <row r="98" spans="1:11" ht="14" customHeight="1">
      <c r="A98" s="65"/>
      <c r="B98" s="82" t="str">
        <f>'Gene Table'!D98</f>
        <v>PCR</v>
      </c>
      <c r="C98" s="83" t="s">
        <v>377</v>
      </c>
      <c r="D98" s="84" t="e">
        <f>Calculations!BN99</f>
        <v>#DIV/0!</v>
      </c>
      <c r="E98" s="84" t="e">
        <f>Calculations!BO99</f>
        <v>#DIV/0!</v>
      </c>
      <c r="F98" s="85" t="e">
        <f t="shared" si="5"/>
        <v>#DIV/0!</v>
      </c>
      <c r="G98" s="85" t="e">
        <f t="shared" si="6"/>
        <v>#DIV/0!</v>
      </c>
      <c r="H98" s="84" t="e">
        <f t="shared" si="7"/>
        <v>#DIV/0!</v>
      </c>
      <c r="I98" s="88" t="str">
        <f>IF(OR(COUNT(Calculations!BP99:BY99)&lt;3,COUNT(Calculations!BZ99:CI99)&lt;3),"N/A",IF(ISERROR(TTEST(Calculations!BP99:BY99,Calculations!BZ99:CI99,2,2)),"N/A",TTEST(Calculations!BP99:BY99,Calculations!BZ99:CI99,2,2)))</f>
        <v>N/A</v>
      </c>
      <c r="J98" s="84" t="e">
        <f t="shared" si="4"/>
        <v>#DIV/0!</v>
      </c>
      <c r="K98" s="89" t="str">
        <f>IF(AND('Test Sample Data'!N98&gt;=35,'Control Sample Data'!N98&gt;=35),"Type 3",IF(AND('Test Sample Data'!N98&gt;=30,'Control Sample Data'!N98&gt;=30,OR(I98&gt;=0.05,I98="N/A")),"Type 2",IF(OR(AND('Test Sample Data'!N98&gt;=30,'Control Sample Data'!N98&lt;=30),AND('Test Sample Data'!N98&lt;=30,'Control Sample Data'!N98&gt;=30)),"Type 1","OKAY")))</f>
        <v>OKAY</v>
      </c>
    </row>
    <row r="99" spans="1:11" ht="12.75" customHeight="1">
      <c r="A99" s="90" t="s">
        <v>378</v>
      </c>
      <c r="B99" s="91" t="str">
        <f>'Gene Table'!D99</f>
        <v>MIMAT0000682</v>
      </c>
      <c r="C99" s="83" t="s">
        <v>9</v>
      </c>
      <c r="D99" s="84" t="e">
        <f>Calculations!BN100</f>
        <v>#DIV/0!</v>
      </c>
      <c r="E99" s="84" t="e">
        <f>Calculations!BO100</f>
        <v>#DIV/0!</v>
      </c>
      <c r="F99" s="85" t="e">
        <f aca="true" t="shared" si="8" ref="F99:F154">2^-D99</f>
        <v>#DIV/0!</v>
      </c>
      <c r="G99" s="85" t="e">
        <f aca="true" t="shared" si="9" ref="G99:G154">2^-E99</f>
        <v>#DIV/0!</v>
      </c>
      <c r="H99" s="84" t="e">
        <f aca="true" t="shared" si="10" ref="H99:H154">F99/G99</f>
        <v>#DIV/0!</v>
      </c>
      <c r="I99" s="88" t="str">
        <f>IF(OR(COUNT(Calculations!BP100:BY100)&lt;3,COUNT(Calculations!BZ100:CI100)&lt;3),"N/A",IF(ISERROR(TTEST(Calculations!BP100:BY100,Calculations!BZ100:CI100,2,2)),"N/A",TTEST(Calculations!BP100:BY100,Calculations!BZ100:CI100,2,2)))</f>
        <v>N/A</v>
      </c>
      <c r="J99" s="84" t="e">
        <f aca="true" t="shared" si="11" ref="J99:J154">IF(H99&gt;1,H99,-1/H99)</f>
        <v>#DIV/0!</v>
      </c>
      <c r="K99" s="89" t="str">
        <f>IF(AND('Test Sample Data'!N99&gt;=35,'Control Sample Data'!N99&gt;=35),"Type 3",IF(AND('Test Sample Data'!N99&gt;=30,'Control Sample Data'!N99&gt;=30,OR(I99&gt;=0.05,I99="N/A")),"Type 2",IF(OR(AND('Test Sample Data'!N99&gt;=30,'Control Sample Data'!N99&lt;=30),AND('Test Sample Data'!N99&lt;=30,'Control Sample Data'!N99&gt;=30)),"Type 1","OKAY")))</f>
        <v>OKAY</v>
      </c>
    </row>
    <row r="100" spans="1:11" ht="12.75">
      <c r="A100" s="90"/>
      <c r="B100" s="91" t="str">
        <f>'Gene Table'!D100</f>
        <v>MIMAT0000243</v>
      </c>
      <c r="C100" s="83" t="s">
        <v>13</v>
      </c>
      <c r="D100" s="84" t="e">
        <f>Calculations!BN101</f>
        <v>#DIV/0!</v>
      </c>
      <c r="E100" s="84" t="e">
        <f>Calculations!BO101</f>
        <v>#DIV/0!</v>
      </c>
      <c r="F100" s="85" t="e">
        <f t="shared" si="8"/>
        <v>#DIV/0!</v>
      </c>
      <c r="G100" s="85" t="e">
        <f t="shared" si="9"/>
        <v>#DIV/0!</v>
      </c>
      <c r="H100" s="84" t="e">
        <f t="shared" si="10"/>
        <v>#DIV/0!</v>
      </c>
      <c r="I100" s="88" t="str">
        <f>IF(OR(COUNT(Calculations!BP101:BY101)&lt;3,COUNT(Calculations!BZ101:CI101)&lt;3),"N/A",IF(ISERROR(TTEST(Calculations!BP101:BY101,Calculations!BZ101:CI101,2,2)),"N/A",TTEST(Calculations!BP101:BY101,Calculations!BZ101:CI101,2,2)))</f>
        <v>N/A</v>
      </c>
      <c r="J100" s="84" t="e">
        <f t="shared" si="11"/>
        <v>#DIV/0!</v>
      </c>
      <c r="K100" s="89" t="str">
        <f>IF(AND('Test Sample Data'!N100&gt;=35,'Control Sample Data'!N100&gt;=35),"Type 3",IF(AND('Test Sample Data'!N100&gt;=30,'Control Sample Data'!N100&gt;=30,OR(I100&gt;=0.05,I100="N/A")),"Type 2",IF(OR(AND('Test Sample Data'!N100&gt;=30,'Control Sample Data'!N100&lt;=30),AND('Test Sample Data'!N100&lt;=30,'Control Sample Data'!N100&gt;=30)),"Type 1","OKAY")))</f>
        <v>OKAY</v>
      </c>
    </row>
    <row r="101" spans="1:11" ht="12.75">
      <c r="A101" s="90"/>
      <c r="B101" s="91" t="str">
        <f>'Gene Table'!D101</f>
        <v>MIMAT0000096</v>
      </c>
      <c r="C101" s="83" t="s">
        <v>17</v>
      </c>
      <c r="D101" s="84" t="e">
        <f>Calculations!BN102</f>
        <v>#DIV/0!</v>
      </c>
      <c r="E101" s="84" t="e">
        <f>Calculations!BO102</f>
        <v>#DIV/0!</v>
      </c>
      <c r="F101" s="85" t="e">
        <f t="shared" si="8"/>
        <v>#DIV/0!</v>
      </c>
      <c r="G101" s="85" t="e">
        <f t="shared" si="9"/>
        <v>#DIV/0!</v>
      </c>
      <c r="H101" s="84" t="e">
        <f t="shared" si="10"/>
        <v>#DIV/0!</v>
      </c>
      <c r="I101" s="88" t="str">
        <f>IF(OR(COUNT(Calculations!BP102:BY102)&lt;3,COUNT(Calculations!BZ102:CI102)&lt;3),"N/A",IF(ISERROR(TTEST(Calculations!BP102:BY102,Calculations!BZ102:CI102,2,2)),"N/A",TTEST(Calculations!BP102:BY102,Calculations!BZ102:CI102,2,2)))</f>
        <v>N/A</v>
      </c>
      <c r="J101" s="84" t="e">
        <f t="shared" si="11"/>
        <v>#DIV/0!</v>
      </c>
      <c r="K101" s="89" t="str">
        <f>IF(AND('Test Sample Data'!N101&gt;=35,'Control Sample Data'!N101&gt;=35),"Type 3",IF(AND('Test Sample Data'!N101&gt;=30,'Control Sample Data'!N101&gt;=30,OR(I101&gt;=0.05,I101="N/A")),"Type 2",IF(OR(AND('Test Sample Data'!N101&gt;=30,'Control Sample Data'!N101&lt;=30),AND('Test Sample Data'!N101&lt;=30,'Control Sample Data'!N101&gt;=30)),"Type 1","OKAY")))</f>
        <v>OKAY</v>
      </c>
    </row>
    <row r="102" spans="1:11" ht="12.75">
      <c r="A102" s="90"/>
      <c r="B102" s="91" t="str">
        <f>'Gene Table'!D102</f>
        <v>MIMAT0000432</v>
      </c>
      <c r="C102" s="83" t="s">
        <v>21</v>
      </c>
      <c r="D102" s="84" t="e">
        <f>Calculations!BN103</f>
        <v>#DIV/0!</v>
      </c>
      <c r="E102" s="84" t="e">
        <f>Calculations!BO103</f>
        <v>#DIV/0!</v>
      </c>
      <c r="F102" s="85" t="e">
        <f t="shared" si="8"/>
        <v>#DIV/0!</v>
      </c>
      <c r="G102" s="85" t="e">
        <f t="shared" si="9"/>
        <v>#DIV/0!</v>
      </c>
      <c r="H102" s="84" t="e">
        <f t="shared" si="10"/>
        <v>#DIV/0!</v>
      </c>
      <c r="I102" s="88" t="str">
        <f>IF(OR(COUNT(Calculations!BP103:BY103)&lt;3,COUNT(Calculations!BZ103:CI103)&lt;3),"N/A",IF(ISERROR(TTEST(Calculations!BP103:BY103,Calculations!BZ103:CI103,2,2)),"N/A",TTEST(Calculations!BP103:BY103,Calculations!BZ103:CI103,2,2)))</f>
        <v>N/A</v>
      </c>
      <c r="J102" s="84" t="e">
        <f t="shared" si="11"/>
        <v>#DIV/0!</v>
      </c>
      <c r="K102" s="89" t="str">
        <f>IF(AND('Test Sample Data'!N102&gt;=35,'Control Sample Data'!N102&gt;=35),"Type 3",IF(AND('Test Sample Data'!N102&gt;=30,'Control Sample Data'!N102&gt;=30,OR(I102&gt;=0.05,I102="N/A")),"Type 2",IF(OR(AND('Test Sample Data'!N102&gt;=30,'Control Sample Data'!N102&lt;=30),AND('Test Sample Data'!N102&lt;=30,'Control Sample Data'!N102&gt;=30)),"Type 1","OKAY")))</f>
        <v>OKAY</v>
      </c>
    </row>
    <row r="103" spans="1:11" ht="12.75">
      <c r="A103" s="90"/>
      <c r="B103" s="91" t="str">
        <f>'Gene Table'!D103</f>
        <v>MIMAT0000075</v>
      </c>
      <c r="C103" s="83" t="s">
        <v>25</v>
      </c>
      <c r="D103" s="84" t="e">
        <f>Calculations!BN104</f>
        <v>#DIV/0!</v>
      </c>
      <c r="E103" s="84" t="e">
        <f>Calculations!BO104</f>
        <v>#DIV/0!</v>
      </c>
      <c r="F103" s="85" t="e">
        <f t="shared" si="8"/>
        <v>#DIV/0!</v>
      </c>
      <c r="G103" s="85" t="e">
        <f t="shared" si="9"/>
        <v>#DIV/0!</v>
      </c>
      <c r="H103" s="84" t="e">
        <f t="shared" si="10"/>
        <v>#DIV/0!</v>
      </c>
      <c r="I103" s="88" t="str">
        <f>IF(OR(COUNT(Calculations!BP104:BY104)&lt;3,COUNT(Calculations!BZ104:CI104)&lt;3),"N/A",IF(ISERROR(TTEST(Calculations!BP104:BY104,Calculations!BZ104:CI104,2,2)),"N/A",TTEST(Calculations!BP104:BY104,Calculations!BZ104:CI104,2,2)))</f>
        <v>N/A</v>
      </c>
      <c r="J103" s="84" t="e">
        <f t="shared" si="11"/>
        <v>#DIV/0!</v>
      </c>
      <c r="K103" s="89" t="str">
        <f>IF(AND('Test Sample Data'!N103&gt;=35,'Control Sample Data'!N103&gt;=35),"Type 3",IF(AND('Test Sample Data'!N103&gt;=30,'Control Sample Data'!N103&gt;=30,OR(I103&gt;=0.05,I103="N/A")),"Type 2",IF(OR(AND('Test Sample Data'!N103&gt;=30,'Control Sample Data'!N103&lt;=30),AND('Test Sample Data'!N103&lt;=30,'Control Sample Data'!N103&gt;=30)),"Type 1","OKAY")))</f>
        <v>OKAY</v>
      </c>
    </row>
    <row r="104" spans="1:11" ht="12.75">
      <c r="A104" s="90"/>
      <c r="B104" s="91" t="str">
        <f>'Gene Table'!D104</f>
        <v>MIMAT0000318</v>
      </c>
      <c r="C104" s="83" t="s">
        <v>29</v>
      </c>
      <c r="D104" s="84" t="e">
        <f>Calculations!BN105</f>
        <v>#DIV/0!</v>
      </c>
      <c r="E104" s="84" t="e">
        <f>Calculations!BO105</f>
        <v>#DIV/0!</v>
      </c>
      <c r="F104" s="85" t="e">
        <f t="shared" si="8"/>
        <v>#DIV/0!</v>
      </c>
      <c r="G104" s="85" t="e">
        <f t="shared" si="9"/>
        <v>#DIV/0!</v>
      </c>
      <c r="H104" s="84" t="e">
        <f t="shared" si="10"/>
        <v>#DIV/0!</v>
      </c>
      <c r="I104" s="88" t="str">
        <f>IF(OR(COUNT(Calculations!BP105:BY105)&lt;3,COUNT(Calculations!BZ105:CI105)&lt;3),"N/A",IF(ISERROR(TTEST(Calculations!BP105:BY105,Calculations!BZ105:CI105,2,2)),"N/A",TTEST(Calculations!BP105:BY105,Calculations!BZ105:CI105,2,2)))</f>
        <v>N/A</v>
      </c>
      <c r="J104" s="84" t="e">
        <f t="shared" si="11"/>
        <v>#DIV/0!</v>
      </c>
      <c r="K104" s="89" t="str">
        <f>IF(AND('Test Sample Data'!N104&gt;=35,'Control Sample Data'!N104&gt;=35),"Type 3",IF(AND('Test Sample Data'!N104&gt;=30,'Control Sample Data'!N104&gt;=30,OR(I104&gt;=0.05,I104="N/A")),"Type 2",IF(OR(AND('Test Sample Data'!N104&gt;=30,'Control Sample Data'!N104&lt;=30),AND('Test Sample Data'!N104&lt;=30,'Control Sample Data'!N104&gt;=30)),"Type 1","OKAY")))</f>
        <v>OKAY</v>
      </c>
    </row>
    <row r="105" spans="1:11" ht="12.75">
      <c r="A105" s="90"/>
      <c r="B105" s="91" t="str">
        <f>'Gene Table'!D105</f>
        <v>MIMAT0006764</v>
      </c>
      <c r="C105" s="83" t="s">
        <v>33</v>
      </c>
      <c r="D105" s="84" t="e">
        <f>Calculations!BN106</f>
        <v>#DIV/0!</v>
      </c>
      <c r="E105" s="84" t="e">
        <f>Calculations!BO106</f>
        <v>#DIV/0!</v>
      </c>
      <c r="F105" s="85" t="e">
        <f t="shared" si="8"/>
        <v>#DIV/0!</v>
      </c>
      <c r="G105" s="85" t="e">
        <f t="shared" si="9"/>
        <v>#DIV/0!</v>
      </c>
      <c r="H105" s="84" t="e">
        <f t="shared" si="10"/>
        <v>#DIV/0!</v>
      </c>
      <c r="I105" s="88" t="str">
        <f>IF(OR(COUNT(Calculations!BP106:BY106)&lt;3,COUNT(Calculations!BZ106:CI106)&lt;3),"N/A",IF(ISERROR(TTEST(Calculations!BP106:BY106,Calculations!BZ106:CI106,2,2)),"N/A",TTEST(Calculations!BP106:BY106,Calculations!BZ106:CI106,2,2)))</f>
        <v>N/A</v>
      </c>
      <c r="J105" s="84" t="e">
        <f t="shared" si="11"/>
        <v>#DIV/0!</v>
      </c>
      <c r="K105" s="89" t="str">
        <f>IF(AND('Test Sample Data'!N105&gt;=35,'Control Sample Data'!N105&gt;=35),"Type 3",IF(AND('Test Sample Data'!N105&gt;=30,'Control Sample Data'!N105&gt;=30,OR(I105&gt;=0.05,I105="N/A")),"Type 2",IF(OR(AND('Test Sample Data'!N105&gt;=30,'Control Sample Data'!N105&lt;=30),AND('Test Sample Data'!N105&lt;=30,'Control Sample Data'!N105&gt;=30)),"Type 1","OKAY")))</f>
        <v>OKAY</v>
      </c>
    </row>
    <row r="106" spans="1:11" ht="12.75">
      <c r="A106" s="90"/>
      <c r="B106" s="91" t="str">
        <f>'Gene Table'!D106</f>
        <v>MIMAT0000449</v>
      </c>
      <c r="C106" s="83" t="s">
        <v>37</v>
      </c>
      <c r="D106" s="84" t="e">
        <f>Calculations!BN107</f>
        <v>#DIV/0!</v>
      </c>
      <c r="E106" s="84" t="e">
        <f>Calculations!BO107</f>
        <v>#DIV/0!</v>
      </c>
      <c r="F106" s="85" t="e">
        <f t="shared" si="8"/>
        <v>#DIV/0!</v>
      </c>
      <c r="G106" s="85" t="e">
        <f t="shared" si="9"/>
        <v>#DIV/0!</v>
      </c>
      <c r="H106" s="84" t="e">
        <f t="shared" si="10"/>
        <v>#DIV/0!</v>
      </c>
      <c r="I106" s="88" t="str">
        <f>IF(OR(COUNT(Calculations!BP107:BY107)&lt;3,COUNT(Calculations!BZ107:CI107)&lt;3),"N/A",IF(ISERROR(TTEST(Calculations!BP107:BY107,Calculations!BZ107:CI107,2,2)),"N/A",TTEST(Calculations!BP107:BY107,Calculations!BZ107:CI107,2,2)))</f>
        <v>N/A</v>
      </c>
      <c r="J106" s="84" t="e">
        <f t="shared" si="11"/>
        <v>#DIV/0!</v>
      </c>
      <c r="K106" s="89" t="str">
        <f>IF(AND('Test Sample Data'!N106&gt;=35,'Control Sample Data'!N106&gt;=35),"Type 3",IF(AND('Test Sample Data'!N106&gt;=30,'Control Sample Data'!N106&gt;=30,OR(I106&gt;=0.05,I106="N/A")),"Type 2",IF(OR(AND('Test Sample Data'!N106&gt;=30,'Control Sample Data'!N106&lt;=30),AND('Test Sample Data'!N106&lt;=30,'Control Sample Data'!N106&gt;=30)),"Type 1","OKAY")))</f>
        <v>OKAY</v>
      </c>
    </row>
    <row r="107" spans="1:11" ht="12.75">
      <c r="A107" s="90"/>
      <c r="B107" s="91" t="str">
        <f>'Gene Table'!D107</f>
        <v>MIMAT0001413</v>
      </c>
      <c r="C107" s="83" t="s">
        <v>41</v>
      </c>
      <c r="D107" s="84" t="e">
        <f>Calculations!BN108</f>
        <v>#DIV/0!</v>
      </c>
      <c r="E107" s="84" t="e">
        <f>Calculations!BO108</f>
        <v>#DIV/0!</v>
      </c>
      <c r="F107" s="85" t="e">
        <f t="shared" si="8"/>
        <v>#DIV/0!</v>
      </c>
      <c r="G107" s="85" t="e">
        <f t="shared" si="9"/>
        <v>#DIV/0!</v>
      </c>
      <c r="H107" s="84" t="e">
        <f t="shared" si="10"/>
        <v>#DIV/0!</v>
      </c>
      <c r="I107" s="88" t="str">
        <f>IF(OR(COUNT(Calculations!BP108:BY108)&lt;3,COUNT(Calculations!BZ108:CI108)&lt;3),"N/A",IF(ISERROR(TTEST(Calculations!BP108:BY108,Calculations!BZ108:CI108,2,2)),"N/A",TTEST(Calculations!BP108:BY108,Calculations!BZ108:CI108,2,2)))</f>
        <v>N/A</v>
      </c>
      <c r="J107" s="84" t="e">
        <f t="shared" si="11"/>
        <v>#DIV/0!</v>
      </c>
      <c r="K107" s="89" t="str">
        <f>IF(AND('Test Sample Data'!N107&gt;=35,'Control Sample Data'!N107&gt;=35),"Type 3",IF(AND('Test Sample Data'!N107&gt;=30,'Control Sample Data'!N107&gt;=30,OR(I107&gt;=0.05,I107="N/A")),"Type 2",IF(OR(AND('Test Sample Data'!N107&gt;=30,'Control Sample Data'!N107&lt;=30),AND('Test Sample Data'!N107&lt;=30,'Control Sample Data'!N107&gt;=30)),"Type 1","OKAY")))</f>
        <v>OKAY</v>
      </c>
    </row>
    <row r="108" spans="1:11" ht="12.75">
      <c r="A108" s="90"/>
      <c r="B108" s="91" t="str">
        <f>'Gene Table'!D108</f>
        <v>MIMAT0005793</v>
      </c>
      <c r="C108" s="83" t="s">
        <v>45</v>
      </c>
      <c r="D108" s="84" t="e">
        <f>Calculations!BN109</f>
        <v>#DIV/0!</v>
      </c>
      <c r="E108" s="84" t="e">
        <f>Calculations!BO109</f>
        <v>#DIV/0!</v>
      </c>
      <c r="F108" s="85" t="e">
        <f t="shared" si="8"/>
        <v>#DIV/0!</v>
      </c>
      <c r="G108" s="85" t="e">
        <f t="shared" si="9"/>
        <v>#DIV/0!</v>
      </c>
      <c r="H108" s="84" t="e">
        <f t="shared" si="10"/>
        <v>#DIV/0!</v>
      </c>
      <c r="I108" s="88" t="str">
        <f>IF(OR(COUNT(Calculations!BP109:BY109)&lt;3,COUNT(Calculations!BZ109:CI109)&lt;3),"N/A",IF(ISERROR(TTEST(Calculations!BP109:BY109,Calculations!BZ109:CI109,2,2)),"N/A",TTEST(Calculations!BP109:BY109,Calculations!BZ109:CI109,2,2)))</f>
        <v>N/A</v>
      </c>
      <c r="J108" s="84" t="e">
        <f t="shared" si="11"/>
        <v>#DIV/0!</v>
      </c>
      <c r="K108" s="89" t="str">
        <f>IF(AND('Test Sample Data'!N108&gt;=35,'Control Sample Data'!N108&gt;=35),"Type 3",IF(AND('Test Sample Data'!N108&gt;=30,'Control Sample Data'!N108&gt;=30,OR(I108&gt;=0.05,I108="N/A")),"Type 2",IF(OR(AND('Test Sample Data'!N108&gt;=30,'Control Sample Data'!N108&lt;=30),AND('Test Sample Data'!N108&lt;=30,'Control Sample Data'!N108&gt;=30)),"Type 1","OKAY")))</f>
        <v>OKAY</v>
      </c>
    </row>
    <row r="109" spans="1:11" ht="12.75">
      <c r="A109" s="90"/>
      <c r="B109" s="91" t="str">
        <f>'Gene Table'!D109</f>
        <v>MIMAT0000265</v>
      </c>
      <c r="C109" s="83" t="s">
        <v>49</v>
      </c>
      <c r="D109" s="84" t="e">
        <f>Calculations!BN110</f>
        <v>#DIV/0!</v>
      </c>
      <c r="E109" s="84" t="e">
        <f>Calculations!BO110</f>
        <v>#DIV/0!</v>
      </c>
      <c r="F109" s="85" t="e">
        <f t="shared" si="8"/>
        <v>#DIV/0!</v>
      </c>
      <c r="G109" s="85" t="e">
        <f t="shared" si="9"/>
        <v>#DIV/0!</v>
      </c>
      <c r="H109" s="84" t="e">
        <f t="shared" si="10"/>
        <v>#DIV/0!</v>
      </c>
      <c r="I109" s="88" t="str">
        <f>IF(OR(COUNT(Calculations!BP110:BY110)&lt;3,COUNT(Calculations!BZ110:CI110)&lt;3),"N/A",IF(ISERROR(TTEST(Calculations!BP110:BY110,Calculations!BZ110:CI110,2,2)),"N/A",TTEST(Calculations!BP110:BY110,Calculations!BZ110:CI110,2,2)))</f>
        <v>N/A</v>
      </c>
      <c r="J109" s="84" t="e">
        <f t="shared" si="11"/>
        <v>#DIV/0!</v>
      </c>
      <c r="K109" s="89" t="str">
        <f>IF(AND('Test Sample Data'!N109&gt;=35,'Control Sample Data'!N109&gt;=35),"Type 3",IF(AND('Test Sample Data'!N109&gt;=30,'Control Sample Data'!N109&gt;=30,OR(I109&gt;=0.05,I109="N/A")),"Type 2",IF(OR(AND('Test Sample Data'!N109&gt;=30,'Control Sample Data'!N109&lt;=30),AND('Test Sample Data'!N109&lt;=30,'Control Sample Data'!N109&gt;=30)),"Type 1","OKAY")))</f>
        <v>OKAY</v>
      </c>
    </row>
    <row r="110" spans="1:11" ht="12.75">
      <c r="A110" s="90"/>
      <c r="B110" s="91" t="str">
        <f>'Gene Table'!D110</f>
        <v>MIMAT0000231</v>
      </c>
      <c r="C110" s="83" t="s">
        <v>53</v>
      </c>
      <c r="D110" s="84" t="e">
        <f>Calculations!BN111</f>
        <v>#DIV/0!</v>
      </c>
      <c r="E110" s="84" t="e">
        <f>Calculations!BO111</f>
        <v>#DIV/0!</v>
      </c>
      <c r="F110" s="85" t="e">
        <f t="shared" si="8"/>
        <v>#DIV/0!</v>
      </c>
      <c r="G110" s="85" t="e">
        <f t="shared" si="9"/>
        <v>#DIV/0!</v>
      </c>
      <c r="H110" s="84" t="e">
        <f t="shared" si="10"/>
        <v>#DIV/0!</v>
      </c>
      <c r="I110" s="88" t="str">
        <f>IF(OR(COUNT(Calculations!BP111:BY111)&lt;3,COUNT(Calculations!BZ111:CI111)&lt;3),"N/A",IF(ISERROR(TTEST(Calculations!BP111:BY111,Calculations!BZ111:CI111,2,2)),"N/A",TTEST(Calculations!BP111:BY111,Calculations!BZ111:CI111,2,2)))</f>
        <v>N/A</v>
      </c>
      <c r="J110" s="84" t="e">
        <f t="shared" si="11"/>
        <v>#DIV/0!</v>
      </c>
      <c r="K110" s="89" t="str">
        <f>IF(AND('Test Sample Data'!N110&gt;=35,'Control Sample Data'!N110&gt;=35),"Type 3",IF(AND('Test Sample Data'!N110&gt;=30,'Control Sample Data'!N110&gt;=30,OR(I110&gt;=0.05,I110="N/A")),"Type 2",IF(OR(AND('Test Sample Data'!N110&gt;=30,'Control Sample Data'!N110&lt;=30),AND('Test Sample Data'!N110&lt;=30,'Control Sample Data'!N110&gt;=30)),"Type 1","OKAY")))</f>
        <v>OKAY</v>
      </c>
    </row>
    <row r="111" spans="1:11" ht="12.75">
      <c r="A111" s="90"/>
      <c r="B111" s="91" t="str">
        <f>'Gene Table'!D111</f>
        <v>MIMAT0000691</v>
      </c>
      <c r="C111" s="83" t="s">
        <v>57</v>
      </c>
      <c r="D111" s="84" t="e">
        <f>Calculations!BN112</f>
        <v>#DIV/0!</v>
      </c>
      <c r="E111" s="84" t="e">
        <f>Calculations!BO112</f>
        <v>#DIV/0!</v>
      </c>
      <c r="F111" s="85" t="e">
        <f t="shared" si="8"/>
        <v>#DIV/0!</v>
      </c>
      <c r="G111" s="85" t="e">
        <f t="shared" si="9"/>
        <v>#DIV/0!</v>
      </c>
      <c r="H111" s="84" t="e">
        <f t="shared" si="10"/>
        <v>#DIV/0!</v>
      </c>
      <c r="I111" s="88" t="str">
        <f>IF(OR(COUNT(Calculations!BP112:BY112)&lt;3,COUNT(Calculations!BZ112:CI112)&lt;3),"N/A",IF(ISERROR(TTEST(Calculations!BP112:BY112,Calculations!BZ112:CI112,2,2)),"N/A",TTEST(Calculations!BP112:BY112,Calculations!BZ112:CI112,2,2)))</f>
        <v>N/A</v>
      </c>
      <c r="J111" s="84" t="e">
        <f t="shared" si="11"/>
        <v>#DIV/0!</v>
      </c>
      <c r="K111" s="89" t="str">
        <f>IF(AND('Test Sample Data'!N111&gt;=35,'Control Sample Data'!N111&gt;=35),"Type 3",IF(AND('Test Sample Data'!N111&gt;=30,'Control Sample Data'!N111&gt;=30,OR(I111&gt;=0.05,I111="N/A")),"Type 2",IF(OR(AND('Test Sample Data'!N111&gt;=30,'Control Sample Data'!N111&lt;=30),AND('Test Sample Data'!N111&lt;=30,'Control Sample Data'!N111&gt;=30)),"Type 1","OKAY")))</f>
        <v>OKAY</v>
      </c>
    </row>
    <row r="112" spans="1:11" ht="12.75">
      <c r="A112" s="90"/>
      <c r="B112" s="91" t="str">
        <f>'Gene Table'!D112</f>
        <v>MIMAT0000617</v>
      </c>
      <c r="C112" s="83" t="s">
        <v>61</v>
      </c>
      <c r="D112" s="84" t="e">
        <f>Calculations!BN113</f>
        <v>#DIV/0!</v>
      </c>
      <c r="E112" s="84" t="e">
        <f>Calculations!BO113</f>
        <v>#DIV/0!</v>
      </c>
      <c r="F112" s="85" t="e">
        <f t="shared" si="8"/>
        <v>#DIV/0!</v>
      </c>
      <c r="G112" s="85" t="e">
        <f t="shared" si="9"/>
        <v>#DIV/0!</v>
      </c>
      <c r="H112" s="84" t="e">
        <f t="shared" si="10"/>
        <v>#DIV/0!</v>
      </c>
      <c r="I112" s="88" t="str">
        <f>IF(OR(COUNT(Calculations!BP113:BY113)&lt;3,COUNT(Calculations!BZ113:CI113)&lt;3),"N/A",IF(ISERROR(TTEST(Calculations!BP113:BY113,Calculations!BZ113:CI113,2,2)),"N/A",TTEST(Calculations!BP113:BY113,Calculations!BZ113:CI113,2,2)))</f>
        <v>N/A</v>
      </c>
      <c r="J112" s="84" t="e">
        <f t="shared" si="11"/>
        <v>#DIV/0!</v>
      </c>
      <c r="K112" s="89" t="str">
        <f>IF(AND('Test Sample Data'!N112&gt;=35,'Control Sample Data'!N112&gt;=35),"Type 3",IF(AND('Test Sample Data'!N112&gt;=30,'Control Sample Data'!N112&gt;=30,OR(I112&gt;=0.05,I112="N/A")),"Type 2",IF(OR(AND('Test Sample Data'!N112&gt;=30,'Control Sample Data'!N112&lt;=30),AND('Test Sample Data'!N112&lt;=30,'Control Sample Data'!N112&gt;=30)),"Type 1","OKAY")))</f>
        <v>OKAY</v>
      </c>
    </row>
    <row r="113" spans="1:11" ht="12.75">
      <c r="A113" s="90"/>
      <c r="B113" s="91" t="str">
        <f>'Gene Table'!D113</f>
        <v>MIMAT0000253</v>
      </c>
      <c r="C113" s="83" t="s">
        <v>65</v>
      </c>
      <c r="D113" s="84" t="e">
        <f>Calculations!BN114</f>
        <v>#DIV/0!</v>
      </c>
      <c r="E113" s="84" t="e">
        <f>Calculations!BO114</f>
        <v>#DIV/0!</v>
      </c>
      <c r="F113" s="85" t="e">
        <f t="shared" si="8"/>
        <v>#DIV/0!</v>
      </c>
      <c r="G113" s="85" t="e">
        <f t="shared" si="9"/>
        <v>#DIV/0!</v>
      </c>
      <c r="H113" s="84" t="e">
        <f t="shared" si="10"/>
        <v>#DIV/0!</v>
      </c>
      <c r="I113" s="88" t="str">
        <f>IF(OR(COUNT(Calculations!BP114:BY114)&lt;3,COUNT(Calculations!BZ114:CI114)&lt;3),"N/A",IF(ISERROR(TTEST(Calculations!BP114:BY114,Calculations!BZ114:CI114,2,2)),"N/A",TTEST(Calculations!BP114:BY114,Calculations!BZ114:CI114,2,2)))</f>
        <v>N/A</v>
      </c>
      <c r="J113" s="84" t="e">
        <f t="shared" si="11"/>
        <v>#DIV/0!</v>
      </c>
      <c r="K113" s="89" t="str">
        <f>IF(AND('Test Sample Data'!N113&gt;=35,'Control Sample Data'!N113&gt;=35),"Type 3",IF(AND('Test Sample Data'!N113&gt;=30,'Control Sample Data'!N113&gt;=30,OR(I113&gt;=0.05,I113="N/A")),"Type 2",IF(OR(AND('Test Sample Data'!N113&gt;=30,'Control Sample Data'!N113&lt;=30),AND('Test Sample Data'!N113&lt;=30,'Control Sample Data'!N113&gt;=30)),"Type 1","OKAY")))</f>
        <v>OKAY</v>
      </c>
    </row>
    <row r="114" spans="1:11" ht="12.75">
      <c r="A114" s="90"/>
      <c r="B114" s="91" t="str">
        <f>'Gene Table'!D114</f>
        <v>MIMAT0000254</v>
      </c>
      <c r="C114" s="83" t="s">
        <v>69</v>
      </c>
      <c r="D114" s="84" t="e">
        <f>Calculations!BN115</f>
        <v>#DIV/0!</v>
      </c>
      <c r="E114" s="84" t="e">
        <f>Calculations!BO115</f>
        <v>#DIV/0!</v>
      </c>
      <c r="F114" s="85" t="e">
        <f t="shared" si="8"/>
        <v>#DIV/0!</v>
      </c>
      <c r="G114" s="85" t="e">
        <f t="shared" si="9"/>
        <v>#DIV/0!</v>
      </c>
      <c r="H114" s="84" t="e">
        <f t="shared" si="10"/>
        <v>#DIV/0!</v>
      </c>
      <c r="I114" s="88" t="str">
        <f>IF(OR(COUNT(Calculations!BP115:BY115)&lt;3,COUNT(Calculations!BZ115:CI115)&lt;3),"N/A",IF(ISERROR(TTEST(Calculations!BP115:BY115,Calculations!BZ115:CI115,2,2)),"N/A",TTEST(Calculations!BP115:BY115,Calculations!BZ115:CI115,2,2)))</f>
        <v>N/A</v>
      </c>
      <c r="J114" s="84" t="e">
        <f t="shared" si="11"/>
        <v>#DIV/0!</v>
      </c>
      <c r="K114" s="89" t="str">
        <f>IF(AND('Test Sample Data'!N114&gt;=35,'Control Sample Data'!N114&gt;=35),"Type 3",IF(AND('Test Sample Data'!N114&gt;=30,'Control Sample Data'!N114&gt;=30,OR(I114&gt;=0.05,I114="N/A")),"Type 2",IF(OR(AND('Test Sample Data'!N114&gt;=30,'Control Sample Data'!N114&lt;=30),AND('Test Sample Data'!N114&lt;=30,'Control Sample Data'!N114&gt;=30)),"Type 1","OKAY")))</f>
        <v>OKAY</v>
      </c>
    </row>
    <row r="115" spans="1:11" ht="12.75">
      <c r="A115" s="90"/>
      <c r="B115" s="91" t="str">
        <f>'Gene Table'!D115</f>
        <v>MIMAT0000064</v>
      </c>
      <c r="C115" s="83" t="s">
        <v>73</v>
      </c>
      <c r="D115" s="84" t="e">
        <f>Calculations!BN116</f>
        <v>#DIV/0!</v>
      </c>
      <c r="E115" s="84" t="e">
        <f>Calculations!BO116</f>
        <v>#DIV/0!</v>
      </c>
      <c r="F115" s="85" t="e">
        <f t="shared" si="8"/>
        <v>#DIV/0!</v>
      </c>
      <c r="G115" s="85" t="e">
        <f t="shared" si="9"/>
        <v>#DIV/0!</v>
      </c>
      <c r="H115" s="84" t="e">
        <f t="shared" si="10"/>
        <v>#DIV/0!</v>
      </c>
      <c r="I115" s="88" t="str">
        <f>IF(OR(COUNT(Calculations!BP116:BY116)&lt;3,COUNT(Calculations!BZ116:CI116)&lt;3),"N/A",IF(ISERROR(TTEST(Calculations!BP116:BY116,Calculations!BZ116:CI116,2,2)),"N/A",TTEST(Calculations!BP116:BY116,Calculations!BZ116:CI116,2,2)))</f>
        <v>N/A</v>
      </c>
      <c r="J115" s="84" t="e">
        <f t="shared" si="11"/>
        <v>#DIV/0!</v>
      </c>
      <c r="K115" s="89" t="str">
        <f>IF(AND('Test Sample Data'!N115&gt;=35,'Control Sample Data'!N115&gt;=35),"Type 3",IF(AND('Test Sample Data'!N115&gt;=30,'Control Sample Data'!N115&gt;=30,OR(I115&gt;=0.05,I115="N/A")),"Type 2",IF(OR(AND('Test Sample Data'!N115&gt;=30,'Control Sample Data'!N115&lt;=30),AND('Test Sample Data'!N115&lt;=30,'Control Sample Data'!N115&gt;=30)),"Type 1","OKAY")))</f>
        <v>OKAY</v>
      </c>
    </row>
    <row r="116" spans="1:11" ht="12.75">
      <c r="A116" s="90"/>
      <c r="B116" s="91" t="str">
        <f>'Gene Table'!D116</f>
        <v>MIMAT0000063</v>
      </c>
      <c r="C116" s="83" t="s">
        <v>77</v>
      </c>
      <c r="D116" s="84" t="e">
        <f>Calculations!BN117</f>
        <v>#DIV/0!</v>
      </c>
      <c r="E116" s="84" t="e">
        <f>Calculations!BO117</f>
        <v>#DIV/0!</v>
      </c>
      <c r="F116" s="85" t="e">
        <f t="shared" si="8"/>
        <v>#DIV/0!</v>
      </c>
      <c r="G116" s="85" t="e">
        <f t="shared" si="9"/>
        <v>#DIV/0!</v>
      </c>
      <c r="H116" s="84" t="e">
        <f t="shared" si="10"/>
        <v>#DIV/0!</v>
      </c>
      <c r="I116" s="88" t="str">
        <f>IF(OR(COUNT(Calculations!BP117:BY117)&lt;3,COUNT(Calculations!BZ117:CI117)&lt;3),"N/A",IF(ISERROR(TTEST(Calculations!BP117:BY117,Calculations!BZ117:CI117,2,2)),"N/A",TTEST(Calculations!BP117:BY117,Calculations!BZ117:CI117,2,2)))</f>
        <v>N/A</v>
      </c>
      <c r="J116" s="84" t="e">
        <f t="shared" si="11"/>
        <v>#DIV/0!</v>
      </c>
      <c r="K116" s="89" t="str">
        <f>IF(AND('Test Sample Data'!N116&gt;=35,'Control Sample Data'!N116&gt;=35),"Type 3",IF(AND('Test Sample Data'!N116&gt;=30,'Control Sample Data'!N116&gt;=30,OR(I116&gt;=0.05,I116="N/A")),"Type 2",IF(OR(AND('Test Sample Data'!N116&gt;=30,'Control Sample Data'!N116&lt;=30),AND('Test Sample Data'!N116&lt;=30,'Control Sample Data'!N116&gt;=30)),"Type 1","OKAY")))</f>
        <v>OKAY</v>
      </c>
    </row>
    <row r="117" spans="1:11" ht="12.75">
      <c r="A117" s="90"/>
      <c r="B117" s="91" t="str">
        <f>'Gene Table'!D117</f>
        <v>MIMAT0000428</v>
      </c>
      <c r="C117" s="83" t="s">
        <v>81</v>
      </c>
      <c r="D117" s="84" t="e">
        <f>Calculations!BN118</f>
        <v>#DIV/0!</v>
      </c>
      <c r="E117" s="84" t="e">
        <f>Calculations!BO118</f>
        <v>#DIV/0!</v>
      </c>
      <c r="F117" s="85" t="e">
        <f t="shared" si="8"/>
        <v>#DIV/0!</v>
      </c>
      <c r="G117" s="85" t="e">
        <f t="shared" si="9"/>
        <v>#DIV/0!</v>
      </c>
      <c r="H117" s="84" t="e">
        <f t="shared" si="10"/>
        <v>#DIV/0!</v>
      </c>
      <c r="I117" s="88" t="str">
        <f>IF(OR(COUNT(Calculations!BP118:BY118)&lt;3,COUNT(Calculations!BZ118:CI118)&lt;3),"N/A",IF(ISERROR(TTEST(Calculations!BP118:BY118,Calculations!BZ118:CI118,2,2)),"N/A",TTEST(Calculations!BP118:BY118,Calculations!BZ118:CI118,2,2)))</f>
        <v>N/A</v>
      </c>
      <c r="J117" s="84" t="e">
        <f t="shared" si="11"/>
        <v>#DIV/0!</v>
      </c>
      <c r="K117" s="89" t="str">
        <f>IF(AND('Test Sample Data'!N117&gt;=35,'Control Sample Data'!N117&gt;=35),"Type 3",IF(AND('Test Sample Data'!N117&gt;=30,'Control Sample Data'!N117&gt;=30,OR(I117&gt;=0.05,I117="N/A")),"Type 2",IF(OR(AND('Test Sample Data'!N117&gt;=30,'Control Sample Data'!N117&lt;=30),AND('Test Sample Data'!N117&lt;=30,'Control Sample Data'!N117&gt;=30)),"Type 1","OKAY")))</f>
        <v>OKAY</v>
      </c>
    </row>
    <row r="118" spans="1:11" ht="12.75">
      <c r="A118" s="90"/>
      <c r="B118" s="91" t="str">
        <f>'Gene Table'!D118</f>
        <v>MIMAT0000072</v>
      </c>
      <c r="C118" s="83" t="s">
        <v>85</v>
      </c>
      <c r="D118" s="84" t="e">
        <f>Calculations!BN119</f>
        <v>#DIV/0!</v>
      </c>
      <c r="E118" s="84" t="e">
        <f>Calculations!BO119</f>
        <v>#DIV/0!</v>
      </c>
      <c r="F118" s="85" t="e">
        <f t="shared" si="8"/>
        <v>#DIV/0!</v>
      </c>
      <c r="G118" s="85" t="e">
        <f t="shared" si="9"/>
        <v>#DIV/0!</v>
      </c>
      <c r="H118" s="84" t="e">
        <f t="shared" si="10"/>
        <v>#DIV/0!</v>
      </c>
      <c r="I118" s="88" t="str">
        <f>IF(OR(COUNT(Calculations!BP119:BY119)&lt;3,COUNT(Calculations!BZ119:CI119)&lt;3),"N/A",IF(ISERROR(TTEST(Calculations!BP119:BY119,Calculations!BZ119:CI119,2,2)),"N/A",TTEST(Calculations!BP119:BY119,Calculations!BZ119:CI119,2,2)))</f>
        <v>N/A</v>
      </c>
      <c r="J118" s="84" t="e">
        <f t="shared" si="11"/>
        <v>#DIV/0!</v>
      </c>
      <c r="K118" s="89" t="str">
        <f>IF(AND('Test Sample Data'!N118&gt;=35,'Control Sample Data'!N118&gt;=35),"Type 3",IF(AND('Test Sample Data'!N118&gt;=30,'Control Sample Data'!N118&gt;=30,OR(I118&gt;=0.05,I118="N/A")),"Type 2",IF(OR(AND('Test Sample Data'!N118&gt;=30,'Control Sample Data'!N118&lt;=30),AND('Test Sample Data'!N118&lt;=30,'Control Sample Data'!N118&gt;=30)),"Type 1","OKAY")))</f>
        <v>OKAY</v>
      </c>
    </row>
    <row r="119" spans="1:11" ht="12.75">
      <c r="A119" s="90"/>
      <c r="B119" s="91" t="str">
        <f>'Gene Table'!D119</f>
        <v>MIMAT0000226</v>
      </c>
      <c r="C119" s="83" t="s">
        <v>89</v>
      </c>
      <c r="D119" s="84" t="e">
        <f>Calculations!BN120</f>
        <v>#DIV/0!</v>
      </c>
      <c r="E119" s="84" t="e">
        <f>Calculations!BO120</f>
        <v>#DIV/0!</v>
      </c>
      <c r="F119" s="85" t="e">
        <f t="shared" si="8"/>
        <v>#DIV/0!</v>
      </c>
      <c r="G119" s="85" t="e">
        <f t="shared" si="9"/>
        <v>#DIV/0!</v>
      </c>
      <c r="H119" s="84" t="e">
        <f t="shared" si="10"/>
        <v>#DIV/0!</v>
      </c>
      <c r="I119" s="88" t="str">
        <f>IF(OR(COUNT(Calculations!BP120:BY120)&lt;3,COUNT(Calculations!BZ120:CI120)&lt;3),"N/A",IF(ISERROR(TTEST(Calculations!BP120:BY120,Calculations!BZ120:CI120,2,2)),"N/A",TTEST(Calculations!BP120:BY120,Calculations!BZ120:CI120,2,2)))</f>
        <v>N/A</v>
      </c>
      <c r="J119" s="84" t="e">
        <f t="shared" si="11"/>
        <v>#DIV/0!</v>
      </c>
      <c r="K119" s="89" t="str">
        <f>IF(AND('Test Sample Data'!N119&gt;=35,'Control Sample Data'!N119&gt;=35),"Type 3",IF(AND('Test Sample Data'!N119&gt;=30,'Control Sample Data'!N119&gt;=30,OR(I119&gt;=0.05,I119="N/A")),"Type 2",IF(OR(AND('Test Sample Data'!N119&gt;=30,'Control Sample Data'!N119&lt;=30),AND('Test Sample Data'!N119&lt;=30,'Control Sample Data'!N119&gt;=30)),"Type 1","OKAY")))</f>
        <v>OKAY</v>
      </c>
    </row>
    <row r="120" spans="1:11" ht="12.75">
      <c r="A120" s="90"/>
      <c r="B120" s="91" t="str">
        <f>'Gene Table'!D120</f>
        <v>MIMAT0001412</v>
      </c>
      <c r="C120" s="83" t="s">
        <v>93</v>
      </c>
      <c r="D120" s="84" t="e">
        <f>Calculations!BN121</f>
        <v>#DIV/0!</v>
      </c>
      <c r="E120" s="84" t="e">
        <f>Calculations!BO121</f>
        <v>#DIV/0!</v>
      </c>
      <c r="F120" s="85" t="e">
        <f t="shared" si="8"/>
        <v>#DIV/0!</v>
      </c>
      <c r="G120" s="85" t="e">
        <f t="shared" si="9"/>
        <v>#DIV/0!</v>
      </c>
      <c r="H120" s="84" t="e">
        <f t="shared" si="10"/>
        <v>#DIV/0!</v>
      </c>
      <c r="I120" s="88" t="str">
        <f>IF(OR(COUNT(Calculations!BP121:BY121)&lt;3,COUNT(Calculations!BZ121:CI121)&lt;3),"N/A",IF(ISERROR(TTEST(Calculations!BP121:BY121,Calculations!BZ121:CI121,2,2)),"N/A",TTEST(Calculations!BP121:BY121,Calculations!BZ121:CI121,2,2)))</f>
        <v>N/A</v>
      </c>
      <c r="J120" s="84" t="e">
        <f t="shared" si="11"/>
        <v>#DIV/0!</v>
      </c>
      <c r="K120" s="89" t="str">
        <f>IF(AND('Test Sample Data'!N120&gt;=35,'Control Sample Data'!N120&gt;=35),"Type 3",IF(AND('Test Sample Data'!N120&gt;=30,'Control Sample Data'!N120&gt;=30,OR(I120&gt;=0.05,I120="N/A")),"Type 2",IF(OR(AND('Test Sample Data'!N120&gt;=30,'Control Sample Data'!N120&lt;=30),AND('Test Sample Data'!N120&lt;=30,'Control Sample Data'!N120&gt;=30)),"Type 1","OKAY")))</f>
        <v>OKAY</v>
      </c>
    </row>
    <row r="121" spans="1:11" ht="12.75">
      <c r="A121" s="90"/>
      <c r="B121" s="91" t="str">
        <f>'Gene Table'!D121</f>
        <v>MIMAT0002846</v>
      </c>
      <c r="C121" s="83" t="s">
        <v>97</v>
      </c>
      <c r="D121" s="84" t="e">
        <f>Calculations!BN122</f>
        <v>#DIV/0!</v>
      </c>
      <c r="E121" s="84" t="e">
        <f>Calculations!BO122</f>
        <v>#DIV/0!</v>
      </c>
      <c r="F121" s="85" t="e">
        <f t="shared" si="8"/>
        <v>#DIV/0!</v>
      </c>
      <c r="G121" s="85" t="e">
        <f t="shared" si="9"/>
        <v>#DIV/0!</v>
      </c>
      <c r="H121" s="84" t="e">
        <f t="shared" si="10"/>
        <v>#DIV/0!</v>
      </c>
      <c r="I121" s="88" t="str">
        <f>IF(OR(COUNT(Calculations!BP122:BY122)&lt;3,COUNT(Calculations!BZ122:CI122)&lt;3),"N/A",IF(ISERROR(TTEST(Calculations!BP122:BY122,Calculations!BZ122:CI122,2,2)),"N/A",TTEST(Calculations!BP122:BY122,Calculations!BZ122:CI122,2,2)))</f>
        <v>N/A</v>
      </c>
      <c r="J121" s="84" t="e">
        <f t="shared" si="11"/>
        <v>#DIV/0!</v>
      </c>
      <c r="K121" s="89" t="str">
        <f>IF(AND('Test Sample Data'!N121&gt;=35,'Control Sample Data'!N121&gt;=35),"Type 3",IF(AND('Test Sample Data'!N121&gt;=30,'Control Sample Data'!N121&gt;=30,OR(I121&gt;=0.05,I121="N/A")),"Type 2",IF(OR(AND('Test Sample Data'!N121&gt;=30,'Control Sample Data'!N121&lt;=30),AND('Test Sample Data'!N121&lt;=30,'Control Sample Data'!N121&gt;=30)),"Type 1","OKAY")))</f>
        <v>OKAY</v>
      </c>
    </row>
    <row r="122" spans="1:11" ht="12.75">
      <c r="A122" s="90"/>
      <c r="B122" s="91" t="str">
        <f>'Gene Table'!D122</f>
        <v>MIMAT0000258</v>
      </c>
      <c r="C122" s="83" t="s">
        <v>101</v>
      </c>
      <c r="D122" s="84" t="e">
        <f>Calculations!BN123</f>
        <v>#DIV/0!</v>
      </c>
      <c r="E122" s="84" t="e">
        <f>Calculations!BO123</f>
        <v>#DIV/0!</v>
      </c>
      <c r="F122" s="85" t="e">
        <f t="shared" si="8"/>
        <v>#DIV/0!</v>
      </c>
      <c r="G122" s="85" t="e">
        <f t="shared" si="9"/>
        <v>#DIV/0!</v>
      </c>
      <c r="H122" s="84" t="e">
        <f t="shared" si="10"/>
        <v>#DIV/0!</v>
      </c>
      <c r="I122" s="88" t="str">
        <f>IF(OR(COUNT(Calculations!BP123:BY123)&lt;3,COUNT(Calculations!BZ123:CI123)&lt;3),"N/A",IF(ISERROR(TTEST(Calculations!BP123:BY123,Calculations!BZ123:CI123,2,2)),"N/A",TTEST(Calculations!BP123:BY123,Calculations!BZ123:CI123,2,2)))</f>
        <v>N/A</v>
      </c>
      <c r="J122" s="84" t="e">
        <f t="shared" si="11"/>
        <v>#DIV/0!</v>
      </c>
      <c r="K122" s="89" t="str">
        <f>IF(AND('Test Sample Data'!N122&gt;=35,'Control Sample Data'!N122&gt;=35),"Type 3",IF(AND('Test Sample Data'!N122&gt;=30,'Control Sample Data'!N122&gt;=30,OR(I122&gt;=0.05,I122="N/A")),"Type 2",IF(OR(AND('Test Sample Data'!N122&gt;=30,'Control Sample Data'!N122&lt;=30),AND('Test Sample Data'!N122&lt;=30,'Control Sample Data'!N122&gt;=30)),"Type 1","OKAY")))</f>
        <v>OKAY</v>
      </c>
    </row>
    <row r="123" spans="1:11" ht="12.75">
      <c r="A123" s="90"/>
      <c r="B123" s="91" t="str">
        <f>'Gene Table'!D123</f>
        <v>MIMAT0000070</v>
      </c>
      <c r="C123" s="83" t="s">
        <v>105</v>
      </c>
      <c r="D123" s="84" t="e">
        <f>Calculations!BN124</f>
        <v>#DIV/0!</v>
      </c>
      <c r="E123" s="84" t="e">
        <f>Calculations!BO124</f>
        <v>#DIV/0!</v>
      </c>
      <c r="F123" s="85" t="e">
        <f t="shared" si="8"/>
        <v>#DIV/0!</v>
      </c>
      <c r="G123" s="85" t="e">
        <f t="shared" si="9"/>
        <v>#DIV/0!</v>
      </c>
      <c r="H123" s="84" t="e">
        <f t="shared" si="10"/>
        <v>#DIV/0!</v>
      </c>
      <c r="I123" s="88" t="str">
        <f>IF(OR(COUNT(Calculations!BP124:BY124)&lt;3,COUNT(Calculations!BZ124:CI124)&lt;3),"N/A",IF(ISERROR(TTEST(Calculations!BP124:BY124,Calculations!BZ124:CI124,2,2)),"N/A",TTEST(Calculations!BP124:BY124,Calculations!BZ124:CI124,2,2)))</f>
        <v>N/A</v>
      </c>
      <c r="J123" s="84" t="e">
        <f t="shared" si="11"/>
        <v>#DIV/0!</v>
      </c>
      <c r="K123" s="89" t="str">
        <f>IF(AND('Test Sample Data'!N123&gt;=35,'Control Sample Data'!N123&gt;=35),"Type 3",IF(AND('Test Sample Data'!N123&gt;=30,'Control Sample Data'!N123&gt;=30,OR(I123&gt;=0.05,I123="N/A")),"Type 2",IF(OR(AND('Test Sample Data'!N123&gt;=30,'Control Sample Data'!N123&lt;=30),AND('Test Sample Data'!N123&lt;=30,'Control Sample Data'!N123&gt;=30)),"Type 1","OKAY")))</f>
        <v>OKAY</v>
      </c>
    </row>
    <row r="124" spans="1:11" ht="12.75">
      <c r="A124" s="90"/>
      <c r="B124" s="91" t="str">
        <f>'Gene Table'!D124</f>
        <v>MIMAT0000086</v>
      </c>
      <c r="C124" s="83" t="s">
        <v>109</v>
      </c>
      <c r="D124" s="84" t="e">
        <f>Calculations!BN125</f>
        <v>#DIV/0!</v>
      </c>
      <c r="E124" s="84" t="e">
        <f>Calculations!BO125</f>
        <v>#DIV/0!</v>
      </c>
      <c r="F124" s="85" t="e">
        <f t="shared" si="8"/>
        <v>#DIV/0!</v>
      </c>
      <c r="G124" s="85" t="e">
        <f t="shared" si="9"/>
        <v>#DIV/0!</v>
      </c>
      <c r="H124" s="84" t="e">
        <f t="shared" si="10"/>
        <v>#DIV/0!</v>
      </c>
      <c r="I124" s="88" t="str">
        <f>IF(OR(COUNT(Calculations!BP125:BY125)&lt;3,COUNT(Calculations!BZ125:CI125)&lt;3),"N/A",IF(ISERROR(TTEST(Calculations!BP125:BY125,Calculations!BZ125:CI125,2,2)),"N/A",TTEST(Calculations!BP125:BY125,Calculations!BZ125:CI125,2,2)))</f>
        <v>N/A</v>
      </c>
      <c r="J124" s="84" t="e">
        <f t="shared" si="11"/>
        <v>#DIV/0!</v>
      </c>
      <c r="K124" s="89" t="str">
        <f>IF(AND('Test Sample Data'!N124&gt;=35,'Control Sample Data'!N124&gt;=35),"Type 3",IF(AND('Test Sample Data'!N124&gt;=30,'Control Sample Data'!N124&gt;=30,OR(I124&gt;=0.05,I124="N/A")),"Type 2",IF(OR(AND('Test Sample Data'!N124&gt;=30,'Control Sample Data'!N124&lt;=30),AND('Test Sample Data'!N124&lt;=30,'Control Sample Data'!N124&gt;=30)),"Type 1","OKAY")))</f>
        <v>OKAY</v>
      </c>
    </row>
    <row r="125" spans="1:11" ht="12.75">
      <c r="A125" s="90"/>
      <c r="B125" s="91" t="str">
        <f>'Gene Table'!D125</f>
        <v>MIMAT0000681</v>
      </c>
      <c r="C125" s="83" t="s">
        <v>113</v>
      </c>
      <c r="D125" s="84" t="e">
        <f>Calculations!BN126</f>
        <v>#DIV/0!</v>
      </c>
      <c r="E125" s="84" t="e">
        <f>Calculations!BO126</f>
        <v>#DIV/0!</v>
      </c>
      <c r="F125" s="85" t="e">
        <f t="shared" si="8"/>
        <v>#DIV/0!</v>
      </c>
      <c r="G125" s="85" t="e">
        <f t="shared" si="9"/>
        <v>#DIV/0!</v>
      </c>
      <c r="H125" s="84" t="e">
        <f t="shared" si="10"/>
        <v>#DIV/0!</v>
      </c>
      <c r="I125" s="88" t="str">
        <f>IF(OR(COUNT(Calculations!BP126:BY126)&lt;3,COUNT(Calculations!BZ126:CI126)&lt;3),"N/A",IF(ISERROR(TTEST(Calculations!BP126:BY126,Calculations!BZ126:CI126,2,2)),"N/A",TTEST(Calculations!BP126:BY126,Calculations!BZ126:CI126,2,2)))</f>
        <v>N/A</v>
      </c>
      <c r="J125" s="84" t="e">
        <f t="shared" si="11"/>
        <v>#DIV/0!</v>
      </c>
      <c r="K125" s="89" t="str">
        <f>IF(AND('Test Sample Data'!N125&gt;=35,'Control Sample Data'!N125&gt;=35),"Type 3",IF(AND('Test Sample Data'!N125&gt;=30,'Control Sample Data'!N125&gt;=30,OR(I125&gt;=0.05,I125="N/A")),"Type 2",IF(OR(AND('Test Sample Data'!N125&gt;=30,'Control Sample Data'!N125&lt;=30),AND('Test Sample Data'!N125&lt;=30,'Control Sample Data'!N125&gt;=30)),"Type 1","OKAY")))</f>
        <v>OKAY</v>
      </c>
    </row>
    <row r="126" spans="1:11" ht="12.75">
      <c r="A126" s="90"/>
      <c r="B126" s="91" t="str">
        <f>'Gene Table'!D126</f>
        <v>MIMAT0001080</v>
      </c>
      <c r="C126" s="83" t="s">
        <v>117</v>
      </c>
      <c r="D126" s="84" t="e">
        <f>Calculations!BN127</f>
        <v>#DIV/0!</v>
      </c>
      <c r="E126" s="84" t="e">
        <f>Calculations!BO127</f>
        <v>#DIV/0!</v>
      </c>
      <c r="F126" s="85" t="e">
        <f t="shared" si="8"/>
        <v>#DIV/0!</v>
      </c>
      <c r="G126" s="85" t="e">
        <f t="shared" si="9"/>
        <v>#DIV/0!</v>
      </c>
      <c r="H126" s="84" t="e">
        <f t="shared" si="10"/>
        <v>#DIV/0!</v>
      </c>
      <c r="I126" s="88" t="str">
        <f>IF(OR(COUNT(Calculations!BP127:BY127)&lt;3,COUNT(Calculations!BZ127:CI127)&lt;3),"N/A",IF(ISERROR(TTEST(Calculations!BP127:BY127,Calculations!BZ127:CI127,2,2)),"N/A",TTEST(Calculations!BP127:BY127,Calculations!BZ127:CI127,2,2)))</f>
        <v>N/A</v>
      </c>
      <c r="J126" s="84" t="e">
        <f t="shared" si="11"/>
        <v>#DIV/0!</v>
      </c>
      <c r="K126" s="89" t="str">
        <f>IF(AND('Test Sample Data'!N126&gt;=35,'Control Sample Data'!N126&gt;=35),"Type 3",IF(AND('Test Sample Data'!N126&gt;=30,'Control Sample Data'!N126&gt;=30,OR(I126&gt;=0.05,I126="N/A")),"Type 2",IF(OR(AND('Test Sample Data'!N126&gt;=30,'Control Sample Data'!N126&lt;=30),AND('Test Sample Data'!N126&lt;=30,'Control Sample Data'!N126&gt;=30)),"Type 1","OKAY")))</f>
        <v>OKAY</v>
      </c>
    </row>
    <row r="127" spans="1:11" ht="12.75">
      <c r="A127" s="90"/>
      <c r="B127" s="91" t="str">
        <f>'Gene Table'!D127</f>
        <v>MIMAT0000419</v>
      </c>
      <c r="C127" s="83" t="s">
        <v>121</v>
      </c>
      <c r="D127" s="84" t="e">
        <f>Calculations!BN128</f>
        <v>#DIV/0!</v>
      </c>
      <c r="E127" s="84" t="e">
        <f>Calculations!BO128</f>
        <v>#DIV/0!</v>
      </c>
      <c r="F127" s="85" t="e">
        <f t="shared" si="8"/>
        <v>#DIV/0!</v>
      </c>
      <c r="G127" s="85" t="e">
        <f t="shared" si="9"/>
        <v>#DIV/0!</v>
      </c>
      <c r="H127" s="84" t="e">
        <f t="shared" si="10"/>
        <v>#DIV/0!</v>
      </c>
      <c r="I127" s="88" t="str">
        <f>IF(OR(COUNT(Calculations!BP128:BY128)&lt;3,COUNT(Calculations!BZ128:CI128)&lt;3),"N/A",IF(ISERROR(TTEST(Calculations!BP128:BY128,Calculations!BZ128:CI128,2,2)),"N/A",TTEST(Calculations!BP128:BY128,Calculations!BZ128:CI128,2,2)))</f>
        <v>N/A</v>
      </c>
      <c r="J127" s="84" t="e">
        <f t="shared" si="11"/>
        <v>#DIV/0!</v>
      </c>
      <c r="K127" s="89" t="str">
        <f>IF(AND('Test Sample Data'!N127&gt;=35,'Control Sample Data'!N127&gt;=35),"Type 3",IF(AND('Test Sample Data'!N127&gt;=30,'Control Sample Data'!N127&gt;=30,OR(I127&gt;=0.05,I127="N/A")),"Type 2",IF(OR(AND('Test Sample Data'!N127&gt;=30,'Control Sample Data'!N127&lt;=30),AND('Test Sample Data'!N127&lt;=30,'Control Sample Data'!N127&gt;=30)),"Type 1","OKAY")))</f>
        <v>OKAY</v>
      </c>
    </row>
    <row r="128" spans="1:11" ht="12.75">
      <c r="A128" s="90"/>
      <c r="B128" s="91" t="str">
        <f>'Gene Table'!D128</f>
        <v>MIMAT0000073</v>
      </c>
      <c r="C128" s="83" t="s">
        <v>125</v>
      </c>
      <c r="D128" s="84" t="e">
        <f>Calculations!BN129</f>
        <v>#DIV/0!</v>
      </c>
      <c r="E128" s="84" t="e">
        <f>Calculations!BO129</f>
        <v>#DIV/0!</v>
      </c>
      <c r="F128" s="85" t="e">
        <f t="shared" si="8"/>
        <v>#DIV/0!</v>
      </c>
      <c r="G128" s="85" t="e">
        <f t="shared" si="9"/>
        <v>#DIV/0!</v>
      </c>
      <c r="H128" s="84" t="e">
        <f t="shared" si="10"/>
        <v>#DIV/0!</v>
      </c>
      <c r="I128" s="88" t="str">
        <f>IF(OR(COUNT(Calculations!BP129:BY129)&lt;3,COUNT(Calculations!BZ129:CI129)&lt;3),"N/A",IF(ISERROR(TTEST(Calculations!BP129:BY129,Calculations!BZ129:CI129,2,2)),"N/A",TTEST(Calculations!BP129:BY129,Calculations!BZ129:CI129,2,2)))</f>
        <v>N/A</v>
      </c>
      <c r="J128" s="84" t="e">
        <f t="shared" si="11"/>
        <v>#DIV/0!</v>
      </c>
      <c r="K128" s="89" t="str">
        <f>IF(AND('Test Sample Data'!N128&gt;=35,'Control Sample Data'!N128&gt;=35),"Type 3",IF(AND('Test Sample Data'!N128&gt;=30,'Control Sample Data'!N128&gt;=30,OR(I128&gt;=0.05,I128="N/A")),"Type 2",IF(OR(AND('Test Sample Data'!N128&gt;=30,'Control Sample Data'!N128&lt;=30),AND('Test Sample Data'!N128&lt;=30,'Control Sample Data'!N128&gt;=30)),"Type 1","OKAY")))</f>
        <v>OKAY</v>
      </c>
    </row>
    <row r="129" spans="1:11" ht="12.75">
      <c r="A129" s="90"/>
      <c r="B129" s="91" t="str">
        <f>'Gene Table'!D129</f>
        <v>MIMAT0000084</v>
      </c>
      <c r="C129" s="83" t="s">
        <v>129</v>
      </c>
      <c r="D129" s="84" t="e">
        <f>Calculations!BN130</f>
        <v>#DIV/0!</v>
      </c>
      <c r="E129" s="84" t="e">
        <f>Calculations!BO130</f>
        <v>#DIV/0!</v>
      </c>
      <c r="F129" s="85" t="e">
        <f t="shared" si="8"/>
        <v>#DIV/0!</v>
      </c>
      <c r="G129" s="85" t="e">
        <f t="shared" si="9"/>
        <v>#DIV/0!</v>
      </c>
      <c r="H129" s="84" t="e">
        <f t="shared" si="10"/>
        <v>#DIV/0!</v>
      </c>
      <c r="I129" s="88" t="str">
        <f>IF(OR(COUNT(Calculations!BP130:BY130)&lt;3,COUNT(Calculations!BZ130:CI130)&lt;3),"N/A",IF(ISERROR(TTEST(Calculations!BP130:BY130,Calculations!BZ130:CI130,2,2)),"N/A",TTEST(Calculations!BP130:BY130,Calculations!BZ130:CI130,2,2)))</f>
        <v>N/A</v>
      </c>
      <c r="J129" s="84" t="e">
        <f t="shared" si="11"/>
        <v>#DIV/0!</v>
      </c>
      <c r="K129" s="89" t="str">
        <f>IF(AND('Test Sample Data'!N129&gt;=35,'Control Sample Data'!N129&gt;=35),"Type 3",IF(AND('Test Sample Data'!N129&gt;=30,'Control Sample Data'!N129&gt;=30,OR(I129&gt;=0.05,I129="N/A")),"Type 2",IF(OR(AND('Test Sample Data'!N129&gt;=30,'Control Sample Data'!N129&lt;=30),AND('Test Sample Data'!N129&lt;=30,'Control Sample Data'!N129&gt;=30)),"Type 1","OKAY")))</f>
        <v>OKAY</v>
      </c>
    </row>
    <row r="130" spans="1:11" ht="12.75">
      <c r="A130" s="90"/>
      <c r="B130" s="91" t="str">
        <f>'Gene Table'!D130</f>
        <v>MIMAT0000256</v>
      </c>
      <c r="C130" s="83" t="s">
        <v>133</v>
      </c>
      <c r="D130" s="84" t="e">
        <f>Calculations!BN131</f>
        <v>#DIV/0!</v>
      </c>
      <c r="E130" s="84" t="e">
        <f>Calculations!BO131</f>
        <v>#DIV/0!</v>
      </c>
      <c r="F130" s="85" t="e">
        <f t="shared" si="8"/>
        <v>#DIV/0!</v>
      </c>
      <c r="G130" s="85" t="e">
        <f t="shared" si="9"/>
        <v>#DIV/0!</v>
      </c>
      <c r="H130" s="84" t="e">
        <f t="shared" si="10"/>
        <v>#DIV/0!</v>
      </c>
      <c r="I130" s="88" t="str">
        <f>IF(OR(COUNT(Calculations!BP131:BY131)&lt;3,COUNT(Calculations!BZ131:CI131)&lt;3),"N/A",IF(ISERROR(TTEST(Calculations!BP131:BY131,Calculations!BZ131:CI131,2,2)),"N/A",TTEST(Calculations!BP131:BY131,Calculations!BZ131:CI131,2,2)))</f>
        <v>N/A</v>
      </c>
      <c r="J130" s="84" t="e">
        <f t="shared" si="11"/>
        <v>#DIV/0!</v>
      </c>
      <c r="K130" s="89" t="str">
        <f>IF(AND('Test Sample Data'!N130&gt;=35,'Control Sample Data'!N130&gt;=35),"Type 3",IF(AND('Test Sample Data'!N130&gt;=30,'Control Sample Data'!N130&gt;=30,OR(I130&gt;=0.05,I130="N/A")),"Type 2",IF(OR(AND('Test Sample Data'!N130&gt;=30,'Control Sample Data'!N130&lt;=30),AND('Test Sample Data'!N130&lt;=30,'Control Sample Data'!N130&gt;=30)),"Type 1","OKAY")))</f>
        <v>OKAY</v>
      </c>
    </row>
    <row r="131" spans="1:11" ht="12.75">
      <c r="A131" s="90"/>
      <c r="B131" s="91" t="str">
        <f>'Gene Table'!D131</f>
        <v>MIMAT0000104</v>
      </c>
      <c r="C131" s="83" t="s">
        <v>137</v>
      </c>
      <c r="D131" s="84" t="e">
        <f>Calculations!BN132</f>
        <v>#DIV/0!</v>
      </c>
      <c r="E131" s="84" t="e">
        <f>Calculations!BO132</f>
        <v>#DIV/0!</v>
      </c>
      <c r="F131" s="85" t="e">
        <f t="shared" si="8"/>
        <v>#DIV/0!</v>
      </c>
      <c r="G131" s="85" t="e">
        <f t="shared" si="9"/>
        <v>#DIV/0!</v>
      </c>
      <c r="H131" s="84" t="e">
        <f t="shared" si="10"/>
        <v>#DIV/0!</v>
      </c>
      <c r="I131" s="88" t="str">
        <f>IF(OR(COUNT(Calculations!BP132:BY132)&lt;3,COUNT(Calculations!BZ132:CI132)&lt;3),"N/A",IF(ISERROR(TTEST(Calculations!BP132:BY132,Calculations!BZ132:CI132,2,2)),"N/A",TTEST(Calculations!BP132:BY132,Calculations!BZ132:CI132,2,2)))</f>
        <v>N/A</v>
      </c>
      <c r="J131" s="84" t="e">
        <f t="shared" si="11"/>
        <v>#DIV/0!</v>
      </c>
      <c r="K131" s="89" t="str">
        <f>IF(AND('Test Sample Data'!N131&gt;=35,'Control Sample Data'!N131&gt;=35),"Type 3",IF(AND('Test Sample Data'!N131&gt;=30,'Control Sample Data'!N131&gt;=30,OR(I131&gt;=0.05,I131="N/A")),"Type 2",IF(OR(AND('Test Sample Data'!N131&gt;=30,'Control Sample Data'!N131&lt;=30),AND('Test Sample Data'!N131&lt;=30,'Control Sample Data'!N131&gt;=30)),"Type 1","OKAY")))</f>
        <v>OKAY</v>
      </c>
    </row>
    <row r="132" spans="1:11" ht="12.75">
      <c r="A132" s="90"/>
      <c r="B132" s="91" t="str">
        <f>'Gene Table'!D132</f>
        <v>MIMAT0000074</v>
      </c>
      <c r="C132" s="83" t="s">
        <v>141</v>
      </c>
      <c r="D132" s="84" t="e">
        <f>Calculations!BN133</f>
        <v>#DIV/0!</v>
      </c>
      <c r="E132" s="84" t="e">
        <f>Calculations!BO133</f>
        <v>#DIV/0!</v>
      </c>
      <c r="F132" s="85" t="e">
        <f t="shared" si="8"/>
        <v>#DIV/0!</v>
      </c>
      <c r="G132" s="85" t="e">
        <f t="shared" si="9"/>
        <v>#DIV/0!</v>
      </c>
      <c r="H132" s="84" t="e">
        <f t="shared" si="10"/>
        <v>#DIV/0!</v>
      </c>
      <c r="I132" s="88" t="str">
        <f>IF(OR(COUNT(Calculations!BP133:BY133)&lt;3,COUNT(Calculations!BZ133:CI133)&lt;3),"N/A",IF(ISERROR(TTEST(Calculations!BP133:BY133,Calculations!BZ133:CI133,2,2)),"N/A",TTEST(Calculations!BP133:BY133,Calculations!BZ133:CI133,2,2)))</f>
        <v>N/A</v>
      </c>
      <c r="J132" s="84" t="e">
        <f t="shared" si="11"/>
        <v>#DIV/0!</v>
      </c>
      <c r="K132" s="89" t="str">
        <f>IF(AND('Test Sample Data'!N132&gt;=35,'Control Sample Data'!N132&gt;=35),"Type 3",IF(AND('Test Sample Data'!N132&gt;=30,'Control Sample Data'!N132&gt;=30,OR(I132&gt;=0.05,I132="N/A")),"Type 2",IF(OR(AND('Test Sample Data'!N132&gt;=30,'Control Sample Data'!N132&lt;=30),AND('Test Sample Data'!N132&lt;=30,'Control Sample Data'!N132&gt;=30)),"Type 1","OKAY")))</f>
        <v>OKAY</v>
      </c>
    </row>
    <row r="133" spans="1:11" ht="12.75">
      <c r="A133" s="90"/>
      <c r="B133" s="91" t="str">
        <f>'Gene Table'!D133</f>
        <v>MIMAT0000257</v>
      </c>
      <c r="C133" s="83" t="s">
        <v>145</v>
      </c>
      <c r="D133" s="84" t="e">
        <f>Calculations!BN134</f>
        <v>#DIV/0!</v>
      </c>
      <c r="E133" s="84" t="e">
        <f>Calculations!BO134</f>
        <v>#DIV/0!</v>
      </c>
      <c r="F133" s="85" t="e">
        <f t="shared" si="8"/>
        <v>#DIV/0!</v>
      </c>
      <c r="G133" s="85" t="e">
        <f t="shared" si="9"/>
        <v>#DIV/0!</v>
      </c>
      <c r="H133" s="84" t="e">
        <f t="shared" si="10"/>
        <v>#DIV/0!</v>
      </c>
      <c r="I133" s="88" t="str">
        <f>IF(OR(COUNT(Calculations!BP134:BY134)&lt;3,COUNT(Calculations!BZ134:CI134)&lt;3),"N/A",IF(ISERROR(TTEST(Calculations!BP134:BY134,Calculations!BZ134:CI134,2,2)),"N/A",TTEST(Calculations!BP134:BY134,Calculations!BZ134:CI134,2,2)))</f>
        <v>N/A</v>
      </c>
      <c r="J133" s="84" t="e">
        <f t="shared" si="11"/>
        <v>#DIV/0!</v>
      </c>
      <c r="K133" s="89" t="str">
        <f>IF(AND('Test Sample Data'!N133&gt;=35,'Control Sample Data'!N133&gt;=35),"Type 3",IF(AND('Test Sample Data'!N133&gt;=30,'Control Sample Data'!N133&gt;=30,OR(I133&gt;=0.05,I133="N/A")),"Type 2",IF(OR(AND('Test Sample Data'!N133&gt;=30,'Control Sample Data'!N133&lt;=30),AND('Test Sample Data'!N133&lt;=30,'Control Sample Data'!N133&gt;=30)),"Type 1","OKAY")))</f>
        <v>OKAY</v>
      </c>
    </row>
    <row r="134" spans="1:11" ht="12.75">
      <c r="A134" s="90"/>
      <c r="B134" s="91" t="str">
        <f>'Gene Table'!D134</f>
        <v>MIMAT0000510</v>
      </c>
      <c r="C134" s="83" t="s">
        <v>149</v>
      </c>
      <c r="D134" s="84" t="e">
        <f>Calculations!BN135</f>
        <v>#DIV/0!</v>
      </c>
      <c r="E134" s="84" t="e">
        <f>Calculations!BO135</f>
        <v>#DIV/0!</v>
      </c>
      <c r="F134" s="85" t="e">
        <f t="shared" si="8"/>
        <v>#DIV/0!</v>
      </c>
      <c r="G134" s="85" t="e">
        <f t="shared" si="9"/>
        <v>#DIV/0!</v>
      </c>
      <c r="H134" s="84" t="e">
        <f t="shared" si="10"/>
        <v>#DIV/0!</v>
      </c>
      <c r="I134" s="88" t="str">
        <f>IF(OR(COUNT(Calculations!BP135:BY135)&lt;3,COUNT(Calculations!BZ135:CI135)&lt;3),"N/A",IF(ISERROR(TTEST(Calculations!BP135:BY135,Calculations!BZ135:CI135,2,2)),"N/A",TTEST(Calculations!BP135:BY135,Calculations!BZ135:CI135,2,2)))</f>
        <v>N/A</v>
      </c>
      <c r="J134" s="84" t="e">
        <f t="shared" si="11"/>
        <v>#DIV/0!</v>
      </c>
      <c r="K134" s="89" t="str">
        <f>IF(AND('Test Sample Data'!N134&gt;=35,'Control Sample Data'!N134&gt;=35),"Type 3",IF(AND('Test Sample Data'!N134&gt;=30,'Control Sample Data'!N134&gt;=30,OR(I134&gt;=0.05,I134="N/A")),"Type 2",IF(OR(AND('Test Sample Data'!N134&gt;=30,'Control Sample Data'!N134&lt;=30),AND('Test Sample Data'!N134&lt;=30,'Control Sample Data'!N134&gt;=30)),"Type 1","OKAY")))</f>
        <v>OKAY</v>
      </c>
    </row>
    <row r="135" spans="1:11" ht="12" customHeight="1">
      <c r="A135" s="90"/>
      <c r="B135" s="91" t="str">
        <f>'Gene Table'!D135</f>
        <v>MIMAT0005792</v>
      </c>
      <c r="C135" s="83" t="s">
        <v>153</v>
      </c>
      <c r="D135" s="84" t="e">
        <f>Calculations!BN136</f>
        <v>#DIV/0!</v>
      </c>
      <c r="E135" s="84" t="e">
        <f>Calculations!BO136</f>
        <v>#DIV/0!</v>
      </c>
      <c r="F135" s="85" t="e">
        <f t="shared" si="8"/>
        <v>#DIV/0!</v>
      </c>
      <c r="G135" s="85" t="e">
        <f t="shared" si="9"/>
        <v>#DIV/0!</v>
      </c>
      <c r="H135" s="84" t="e">
        <f t="shared" si="10"/>
        <v>#DIV/0!</v>
      </c>
      <c r="I135" s="88" t="str">
        <f>IF(OR(COUNT(Calculations!BP136:BY136)&lt;3,COUNT(Calculations!BZ136:CI136)&lt;3),"N/A",IF(ISERROR(TTEST(Calculations!BP136:BY136,Calculations!BZ136:CI136,2,2)),"N/A",TTEST(Calculations!BP136:BY136,Calculations!BZ136:CI136,2,2)))</f>
        <v>N/A</v>
      </c>
      <c r="J135" s="84" t="e">
        <f t="shared" si="11"/>
        <v>#DIV/0!</v>
      </c>
      <c r="K135" s="89" t="str">
        <f>IF(AND('Test Sample Data'!N135&gt;=35,'Control Sample Data'!N135&gt;=35),"Type 3",IF(AND('Test Sample Data'!N135&gt;=30,'Control Sample Data'!N135&gt;=30,OR(I135&gt;=0.05,I135="N/A")),"Type 2",IF(OR(AND('Test Sample Data'!N135&gt;=30,'Control Sample Data'!N135&lt;=30),AND('Test Sample Data'!N135&lt;=30,'Control Sample Data'!N135&gt;=30)),"Type 1","OKAY")))</f>
        <v>OKAY</v>
      </c>
    </row>
    <row r="136" spans="1:11" ht="12.75">
      <c r="A136" s="90"/>
      <c r="B136" s="91" t="str">
        <f>'Gene Table'!D136</f>
        <v>MIMAT0000232</v>
      </c>
      <c r="C136" s="83" t="s">
        <v>157</v>
      </c>
      <c r="D136" s="84" t="e">
        <f>Calculations!BN137</f>
        <v>#DIV/0!</v>
      </c>
      <c r="E136" s="84" t="e">
        <f>Calculations!BO137</f>
        <v>#DIV/0!</v>
      </c>
      <c r="F136" s="85" t="e">
        <f t="shared" si="8"/>
        <v>#DIV/0!</v>
      </c>
      <c r="G136" s="85" t="e">
        <f t="shared" si="9"/>
        <v>#DIV/0!</v>
      </c>
      <c r="H136" s="84" t="e">
        <f t="shared" si="10"/>
        <v>#DIV/0!</v>
      </c>
      <c r="I136" s="88" t="str">
        <f>IF(OR(COUNT(Calculations!BP137:BY137)&lt;3,COUNT(Calculations!BZ137:CI137)&lt;3),"N/A",IF(ISERROR(TTEST(Calculations!BP137:BY137,Calculations!BZ137:CI137,2,2)),"N/A",TTEST(Calculations!BP137:BY137,Calculations!BZ137:CI137,2,2)))</f>
        <v>N/A</v>
      </c>
      <c r="J136" s="84" t="e">
        <f t="shared" si="11"/>
        <v>#DIV/0!</v>
      </c>
      <c r="K136" s="89" t="str">
        <f>IF(AND('Test Sample Data'!N136&gt;=35,'Control Sample Data'!N136&gt;=35),"Type 3",IF(AND('Test Sample Data'!N136&gt;=30,'Control Sample Data'!N136&gt;=30,OR(I136&gt;=0.05,I136="N/A")),"Type 2",IF(OR(AND('Test Sample Data'!N136&gt;=30,'Control Sample Data'!N136&lt;=30),AND('Test Sample Data'!N136&lt;=30,'Control Sample Data'!N136&gt;=30)),"Type 1","OKAY")))</f>
        <v>OKAY</v>
      </c>
    </row>
    <row r="137" spans="1:11" ht="12.75">
      <c r="A137" s="90"/>
      <c r="B137" s="91" t="str">
        <f>'Gene Table'!D137</f>
        <v>MIMAT0005455</v>
      </c>
      <c r="C137" s="83" t="s">
        <v>161</v>
      </c>
      <c r="D137" s="84" t="e">
        <f>Calculations!BN138</f>
        <v>#DIV/0!</v>
      </c>
      <c r="E137" s="84" t="e">
        <f>Calculations!BO138</f>
        <v>#DIV/0!</v>
      </c>
      <c r="F137" s="85" t="e">
        <f t="shared" si="8"/>
        <v>#DIV/0!</v>
      </c>
      <c r="G137" s="85" t="e">
        <f t="shared" si="9"/>
        <v>#DIV/0!</v>
      </c>
      <c r="H137" s="84" t="e">
        <f t="shared" si="10"/>
        <v>#DIV/0!</v>
      </c>
      <c r="I137" s="88" t="str">
        <f>IF(OR(COUNT(Calculations!BP138:BY138)&lt;3,COUNT(Calculations!BZ138:CI138)&lt;3),"N/A",IF(ISERROR(TTEST(Calculations!BP138:BY138,Calculations!BZ138:CI138,2,2)),"N/A",TTEST(Calculations!BP138:BY138,Calculations!BZ138:CI138,2,2)))</f>
        <v>N/A</v>
      </c>
      <c r="J137" s="84" t="e">
        <f t="shared" si="11"/>
        <v>#DIV/0!</v>
      </c>
      <c r="K137" s="89" t="str">
        <f>IF(AND('Test Sample Data'!N137&gt;=35,'Control Sample Data'!N137&gt;=35),"Type 3",IF(AND('Test Sample Data'!N137&gt;=30,'Control Sample Data'!N137&gt;=30,OR(I137&gt;=0.05,I137="N/A")),"Type 2",IF(OR(AND('Test Sample Data'!N137&gt;=30,'Control Sample Data'!N137&lt;=30),AND('Test Sample Data'!N137&lt;=30,'Control Sample Data'!N137&gt;=30)),"Type 1","OKAY")))</f>
        <v>OKAY</v>
      </c>
    </row>
    <row r="138" spans="1:11" ht="12.75">
      <c r="A138" s="90"/>
      <c r="B138" s="91" t="str">
        <f>'Gene Table'!D138</f>
        <v>MIMAT0004568</v>
      </c>
      <c r="C138" s="83" t="s">
        <v>165</v>
      </c>
      <c r="D138" s="84" t="e">
        <f>Calculations!BN139</f>
        <v>#DIV/0!</v>
      </c>
      <c r="E138" s="84" t="e">
        <f>Calculations!BO139</f>
        <v>#DIV/0!</v>
      </c>
      <c r="F138" s="85" t="e">
        <f t="shared" si="8"/>
        <v>#DIV/0!</v>
      </c>
      <c r="G138" s="85" t="e">
        <f t="shared" si="9"/>
        <v>#DIV/0!</v>
      </c>
      <c r="H138" s="84" t="e">
        <f t="shared" si="10"/>
        <v>#DIV/0!</v>
      </c>
      <c r="I138" s="88" t="str">
        <f>IF(OR(COUNT(Calculations!BP139:BY139)&lt;3,COUNT(Calculations!BZ139:CI139)&lt;3),"N/A",IF(ISERROR(TTEST(Calculations!BP139:BY139,Calculations!BZ139:CI139,2,2)),"N/A",TTEST(Calculations!BP139:BY139,Calculations!BZ139:CI139,2,2)))</f>
        <v>N/A</v>
      </c>
      <c r="J138" s="84" t="e">
        <f t="shared" si="11"/>
        <v>#DIV/0!</v>
      </c>
      <c r="K138" s="89" t="str">
        <f>IF(AND('Test Sample Data'!N138&gt;=35,'Control Sample Data'!N138&gt;=35),"Type 3",IF(AND('Test Sample Data'!N138&gt;=30,'Control Sample Data'!N138&gt;=30,OR(I138&gt;=0.05,I138="N/A")),"Type 2",IF(OR(AND('Test Sample Data'!N138&gt;=30,'Control Sample Data'!N138&lt;=30),AND('Test Sample Data'!N138&lt;=30,'Control Sample Data'!N138&gt;=30)),"Type 1","OKAY")))</f>
        <v>OKAY</v>
      </c>
    </row>
    <row r="139" spans="1:11" ht="12.75">
      <c r="A139" s="90"/>
      <c r="B139" s="91" t="str">
        <f>'Gene Table'!D139</f>
        <v>MIMAT0004571</v>
      </c>
      <c r="C139" s="83" t="s">
        <v>169</v>
      </c>
      <c r="D139" s="84" t="e">
        <f>Calculations!BN140</f>
        <v>#DIV/0!</v>
      </c>
      <c r="E139" s="84" t="e">
        <f>Calculations!BO140</f>
        <v>#DIV/0!</v>
      </c>
      <c r="F139" s="85" t="e">
        <f t="shared" si="8"/>
        <v>#DIV/0!</v>
      </c>
      <c r="G139" s="85" t="e">
        <f t="shared" si="9"/>
        <v>#DIV/0!</v>
      </c>
      <c r="H139" s="84" t="e">
        <f t="shared" si="10"/>
        <v>#DIV/0!</v>
      </c>
      <c r="I139" s="88" t="str">
        <f>IF(OR(COUNT(Calculations!BP140:BY140)&lt;3,COUNT(Calculations!BZ140:CI140)&lt;3),"N/A",IF(ISERROR(TTEST(Calculations!BP140:BY140,Calculations!BZ140:CI140,2,2)),"N/A",TTEST(Calculations!BP140:BY140,Calculations!BZ140:CI140,2,2)))</f>
        <v>N/A</v>
      </c>
      <c r="J139" s="84" t="e">
        <f t="shared" si="11"/>
        <v>#DIV/0!</v>
      </c>
      <c r="K139" s="89" t="str">
        <f>IF(AND('Test Sample Data'!N139&gt;=35,'Control Sample Data'!N139&gt;=35),"Type 3",IF(AND('Test Sample Data'!N139&gt;=30,'Control Sample Data'!N139&gt;=30,OR(I139&gt;=0.05,I139="N/A")),"Type 2",IF(OR(AND('Test Sample Data'!N139&gt;=30,'Control Sample Data'!N139&lt;=30),AND('Test Sample Data'!N139&lt;=30,'Control Sample Data'!N139&gt;=30)),"Type 1","OKAY")))</f>
        <v>OKAY</v>
      </c>
    </row>
    <row r="140" spans="1:11" ht="12.75">
      <c r="A140" s="90"/>
      <c r="B140" s="91" t="str">
        <f>'Gene Table'!D140</f>
        <v>MIMAT0004481</v>
      </c>
      <c r="C140" s="83" t="s">
        <v>173</v>
      </c>
      <c r="D140" s="84" t="e">
        <f>Calculations!BN141</f>
        <v>#DIV/0!</v>
      </c>
      <c r="E140" s="84" t="e">
        <f>Calculations!BO141</f>
        <v>#DIV/0!</v>
      </c>
      <c r="F140" s="85" t="e">
        <f t="shared" si="8"/>
        <v>#DIV/0!</v>
      </c>
      <c r="G140" s="85" t="e">
        <f t="shared" si="9"/>
        <v>#DIV/0!</v>
      </c>
      <c r="H140" s="84" t="e">
        <f t="shared" si="10"/>
        <v>#DIV/0!</v>
      </c>
      <c r="I140" s="88" t="str">
        <f>IF(OR(COUNT(Calculations!BP141:BY141)&lt;3,COUNT(Calculations!BZ141:CI141)&lt;3),"N/A",IF(ISERROR(TTEST(Calculations!BP141:BY141,Calculations!BZ141:CI141,2,2)),"N/A",TTEST(Calculations!BP141:BY141,Calculations!BZ141:CI141,2,2)))</f>
        <v>N/A</v>
      </c>
      <c r="J140" s="84" t="e">
        <f t="shared" si="11"/>
        <v>#DIV/0!</v>
      </c>
      <c r="K140" s="89" t="str">
        <f>IF(AND('Test Sample Data'!N140&gt;=35,'Control Sample Data'!N140&gt;=35),"Type 3",IF(AND('Test Sample Data'!N140&gt;=30,'Control Sample Data'!N140&gt;=30,OR(I140&gt;=0.05,I140="N/A")),"Type 2",IF(OR(AND('Test Sample Data'!N140&gt;=30,'Control Sample Data'!N140&lt;=30),AND('Test Sample Data'!N140&lt;=30,'Control Sample Data'!N140&gt;=30)),"Type 1","OKAY")))</f>
        <v>OKAY</v>
      </c>
    </row>
    <row r="141" spans="1:11" ht="13.5" customHeight="1">
      <c r="A141" s="90"/>
      <c r="B141" s="91" t="str">
        <f>'Gene Table'!D141</f>
        <v>MIMAT0004482</v>
      </c>
      <c r="C141" s="83" t="s">
        <v>177</v>
      </c>
      <c r="D141" s="84" t="e">
        <f>Calculations!BN142</f>
        <v>#DIV/0!</v>
      </c>
      <c r="E141" s="84" t="e">
        <f>Calculations!BO142</f>
        <v>#DIV/0!</v>
      </c>
      <c r="F141" s="85" t="e">
        <f t="shared" si="8"/>
        <v>#DIV/0!</v>
      </c>
      <c r="G141" s="85" t="e">
        <f t="shared" si="9"/>
        <v>#DIV/0!</v>
      </c>
      <c r="H141" s="84" t="e">
        <f t="shared" si="10"/>
        <v>#DIV/0!</v>
      </c>
      <c r="I141" s="88" t="str">
        <f>IF(OR(COUNT(Calculations!BP142:BY142)&lt;3,COUNT(Calculations!BZ142:CI142)&lt;3),"N/A",IF(ISERROR(TTEST(Calculations!BP142:BY142,Calculations!BZ142:CI142,2,2)),"N/A",TTEST(Calculations!BP142:BY142,Calculations!BZ142:CI142,2,2)))</f>
        <v>N/A</v>
      </c>
      <c r="J141" s="84" t="e">
        <f t="shared" si="11"/>
        <v>#DIV/0!</v>
      </c>
      <c r="K141" s="89" t="str">
        <f>IF(AND('Test Sample Data'!N141&gt;=35,'Control Sample Data'!N141&gt;=35),"Type 3",IF(AND('Test Sample Data'!N141&gt;=30,'Control Sample Data'!N141&gt;=30,OR(I141&gt;=0.05,I141="N/A")),"Type 2",IF(OR(AND('Test Sample Data'!N141&gt;=30,'Control Sample Data'!N141&lt;=30),AND('Test Sample Data'!N141&lt;=30,'Control Sample Data'!N141&gt;=30)),"Type 1","OKAY")))</f>
        <v>OKAY</v>
      </c>
    </row>
    <row r="142" spans="1:11" ht="12.75">
      <c r="A142" s="90"/>
      <c r="B142" s="91" t="str">
        <f>'Gene Table'!D142</f>
        <v>MIMAT0004483</v>
      </c>
      <c r="C142" s="83" t="s">
        <v>181</v>
      </c>
      <c r="D142" s="84" t="e">
        <f>Calculations!BN143</f>
        <v>#DIV/0!</v>
      </c>
      <c r="E142" s="84" t="e">
        <f>Calculations!BO143</f>
        <v>#DIV/0!</v>
      </c>
      <c r="F142" s="85" t="e">
        <f t="shared" si="8"/>
        <v>#DIV/0!</v>
      </c>
      <c r="G142" s="85" t="e">
        <f t="shared" si="9"/>
        <v>#DIV/0!</v>
      </c>
      <c r="H142" s="84" t="e">
        <f t="shared" si="10"/>
        <v>#DIV/0!</v>
      </c>
      <c r="I142" s="88" t="str">
        <f>IF(OR(COUNT(Calculations!BP143:BY143)&lt;3,COUNT(Calculations!BZ143:CI143)&lt;3),"N/A",IF(ISERROR(TTEST(Calculations!BP143:BY143,Calculations!BZ143:CI143,2,2)),"N/A",TTEST(Calculations!BP143:BY143,Calculations!BZ143:CI143,2,2)))</f>
        <v>N/A</v>
      </c>
      <c r="J142" s="84" t="e">
        <f t="shared" si="11"/>
        <v>#DIV/0!</v>
      </c>
      <c r="K142" s="89" t="str">
        <f>IF(AND('Test Sample Data'!N142&gt;=35,'Control Sample Data'!N142&gt;=35),"Type 3",IF(AND('Test Sample Data'!N142&gt;=30,'Control Sample Data'!N142&gt;=30,OR(I142&gt;=0.05,I142="N/A")),"Type 2",IF(OR(AND('Test Sample Data'!N142&gt;=30,'Control Sample Data'!N142&lt;=30),AND('Test Sample Data'!N142&lt;=30,'Control Sample Data'!N142&gt;=30)),"Type 1","OKAY")))</f>
        <v>OKAY</v>
      </c>
    </row>
    <row r="143" spans="1:11" ht="12.75">
      <c r="A143" s="90"/>
      <c r="B143" s="91" t="str">
        <f>'Gene Table'!D143</f>
        <v>MIMAT0004484</v>
      </c>
      <c r="C143" s="83" t="s">
        <v>185</v>
      </c>
      <c r="D143" s="84" t="e">
        <f>Calculations!BN144</f>
        <v>#DIV/0!</v>
      </c>
      <c r="E143" s="84" t="e">
        <f>Calculations!BO144</f>
        <v>#DIV/0!</v>
      </c>
      <c r="F143" s="85" t="e">
        <f t="shared" si="8"/>
        <v>#DIV/0!</v>
      </c>
      <c r="G143" s="85" t="e">
        <f t="shared" si="9"/>
        <v>#DIV/0!</v>
      </c>
      <c r="H143" s="84" t="e">
        <f t="shared" si="10"/>
        <v>#DIV/0!</v>
      </c>
      <c r="I143" s="88" t="str">
        <f>IF(OR(COUNT(Calculations!BP144:BY144)&lt;3,COUNT(Calculations!BZ144:CI144)&lt;3),"N/A",IF(ISERROR(TTEST(Calculations!BP144:BY144,Calculations!BZ144:CI144,2,2)),"N/A",TTEST(Calculations!BP144:BY144,Calculations!BZ144:CI144,2,2)))</f>
        <v>N/A</v>
      </c>
      <c r="J143" s="84" t="e">
        <f t="shared" si="11"/>
        <v>#DIV/0!</v>
      </c>
      <c r="K143" s="89" t="str">
        <f>IF(AND('Test Sample Data'!N143&gt;=35,'Control Sample Data'!N143&gt;=35),"Type 3",IF(AND('Test Sample Data'!N143&gt;=30,'Control Sample Data'!N143&gt;=30,OR(I143&gt;=0.05,I143="N/A")),"Type 2",IF(OR(AND('Test Sample Data'!N143&gt;=30,'Control Sample Data'!N143&lt;=30),AND('Test Sample Data'!N143&lt;=30,'Control Sample Data'!N143&gt;=30)),"Type 1","OKAY")))</f>
        <v>OKAY</v>
      </c>
    </row>
    <row r="144" spans="1:11" ht="12.75">
      <c r="A144" s="90"/>
      <c r="B144" s="91" t="str">
        <f>'Gene Table'!D144</f>
        <v>MIMAT0004485</v>
      </c>
      <c r="C144" s="83" t="s">
        <v>189</v>
      </c>
      <c r="D144" s="84" t="e">
        <f>Calculations!BN145</f>
        <v>#DIV/0!</v>
      </c>
      <c r="E144" s="84" t="e">
        <f>Calculations!BO145</f>
        <v>#DIV/0!</v>
      </c>
      <c r="F144" s="85" t="e">
        <f t="shared" si="8"/>
        <v>#DIV/0!</v>
      </c>
      <c r="G144" s="85" t="e">
        <f t="shared" si="9"/>
        <v>#DIV/0!</v>
      </c>
      <c r="H144" s="84" t="e">
        <f t="shared" si="10"/>
        <v>#DIV/0!</v>
      </c>
      <c r="I144" s="88" t="str">
        <f>IF(OR(COUNT(Calculations!BP145:BY145)&lt;3,COUNT(Calculations!BZ145:CI145)&lt;3),"N/A",IF(ISERROR(TTEST(Calculations!BP145:BY145,Calculations!BZ145:CI145,2,2)),"N/A",TTEST(Calculations!BP145:BY145,Calculations!BZ145:CI145,2,2)))</f>
        <v>N/A</v>
      </c>
      <c r="J144" s="84" t="e">
        <f t="shared" si="11"/>
        <v>#DIV/0!</v>
      </c>
      <c r="K144" s="89" t="str">
        <f>IF(AND('Test Sample Data'!N144&gt;=35,'Control Sample Data'!N144&gt;=35),"Type 3",IF(AND('Test Sample Data'!N144&gt;=30,'Control Sample Data'!N144&gt;=30,OR(I144&gt;=0.05,I144="N/A")),"Type 2",IF(OR(AND('Test Sample Data'!N144&gt;=30,'Control Sample Data'!N144&lt;=30),AND('Test Sample Data'!N144&lt;=30,'Control Sample Data'!N144&gt;=30)),"Type 1","OKAY")))</f>
        <v>OKAY</v>
      </c>
    </row>
    <row r="145" spans="1:11" ht="12.75">
      <c r="A145" s="90"/>
      <c r="B145" s="91" t="str">
        <f>'Gene Table'!D145</f>
        <v>MIMAT0004486</v>
      </c>
      <c r="C145" s="83" t="s">
        <v>193</v>
      </c>
      <c r="D145" s="84" t="e">
        <f>Calculations!BN146</f>
        <v>#DIV/0!</v>
      </c>
      <c r="E145" s="84" t="e">
        <f>Calculations!BO146</f>
        <v>#DIV/0!</v>
      </c>
      <c r="F145" s="85" t="e">
        <f t="shared" si="8"/>
        <v>#DIV/0!</v>
      </c>
      <c r="G145" s="85" t="e">
        <f t="shared" si="9"/>
        <v>#DIV/0!</v>
      </c>
      <c r="H145" s="84" t="e">
        <f t="shared" si="10"/>
        <v>#DIV/0!</v>
      </c>
      <c r="I145" s="88" t="str">
        <f>IF(OR(COUNT(Calculations!BP146:BY146)&lt;3,COUNT(Calculations!BZ146:CI146)&lt;3),"N/A",IF(ISERROR(TTEST(Calculations!BP146:BY146,Calculations!BZ146:CI146,2,2)),"N/A",TTEST(Calculations!BP146:BY146,Calculations!BZ146:CI146,2,2)))</f>
        <v>N/A</v>
      </c>
      <c r="J145" s="84" t="e">
        <f t="shared" si="11"/>
        <v>#DIV/0!</v>
      </c>
      <c r="K145" s="89" t="str">
        <f>IF(AND('Test Sample Data'!N145&gt;=35,'Control Sample Data'!N145&gt;=35),"Type 3",IF(AND('Test Sample Data'!N145&gt;=30,'Control Sample Data'!N145&gt;=30,OR(I145&gt;=0.05,I145="N/A")),"Type 2",IF(OR(AND('Test Sample Data'!N145&gt;=30,'Control Sample Data'!N145&lt;=30),AND('Test Sample Data'!N145&lt;=30,'Control Sample Data'!N145&gt;=30)),"Type 1","OKAY")))</f>
        <v>OKAY</v>
      </c>
    </row>
    <row r="146" spans="1:11" ht="12.75">
      <c r="A146" s="90"/>
      <c r="B146" s="91" t="str">
        <f>'Gene Table'!D146</f>
        <v>MIMAT0004487</v>
      </c>
      <c r="C146" s="83" t="s">
        <v>197</v>
      </c>
      <c r="D146" s="84" t="e">
        <f>Calculations!BN147</f>
        <v>#DIV/0!</v>
      </c>
      <c r="E146" s="84" t="e">
        <f>Calculations!BO147</f>
        <v>#DIV/0!</v>
      </c>
      <c r="F146" s="85" t="e">
        <f t="shared" si="8"/>
        <v>#DIV/0!</v>
      </c>
      <c r="G146" s="85" t="e">
        <f t="shared" si="9"/>
        <v>#DIV/0!</v>
      </c>
      <c r="H146" s="84" t="e">
        <f t="shared" si="10"/>
        <v>#DIV/0!</v>
      </c>
      <c r="I146" s="88" t="str">
        <f>IF(OR(COUNT(Calculations!BP147:BY147)&lt;3,COUNT(Calculations!BZ147:CI147)&lt;3),"N/A",IF(ISERROR(TTEST(Calculations!BP147:BY147,Calculations!BZ147:CI147,2,2)),"N/A",TTEST(Calculations!BP147:BY147,Calculations!BZ147:CI147,2,2)))</f>
        <v>N/A</v>
      </c>
      <c r="J146" s="84" t="e">
        <f t="shared" si="11"/>
        <v>#DIV/0!</v>
      </c>
      <c r="K146" s="89" t="str">
        <f>IF(AND('Test Sample Data'!N146&gt;=35,'Control Sample Data'!N146&gt;=35),"Type 3",IF(AND('Test Sample Data'!N146&gt;=30,'Control Sample Data'!N146&gt;=30,OR(I146&gt;=0.05,I146="N/A")),"Type 2",IF(OR(AND('Test Sample Data'!N146&gt;=30,'Control Sample Data'!N146&lt;=30),AND('Test Sample Data'!N146&lt;=30,'Control Sample Data'!N146&gt;=30)),"Type 1","OKAY")))</f>
        <v>OKAY</v>
      </c>
    </row>
    <row r="147" spans="1:11" ht="12.75">
      <c r="A147" s="90"/>
      <c r="B147" s="91" t="str">
        <f>'Gene Table'!D147</f>
        <v>MIMAT0004585</v>
      </c>
      <c r="C147" s="83" t="s">
        <v>201</v>
      </c>
      <c r="D147" s="84" t="e">
        <f>Calculations!BN148</f>
        <v>#DIV/0!</v>
      </c>
      <c r="E147" s="84" t="e">
        <f>Calculations!BO148</f>
        <v>#DIV/0!</v>
      </c>
      <c r="F147" s="85" t="e">
        <f t="shared" si="8"/>
        <v>#DIV/0!</v>
      </c>
      <c r="G147" s="85" t="e">
        <f t="shared" si="9"/>
        <v>#DIV/0!</v>
      </c>
      <c r="H147" s="84" t="e">
        <f t="shared" si="10"/>
        <v>#DIV/0!</v>
      </c>
      <c r="I147" s="88" t="str">
        <f>IF(OR(COUNT(Calculations!BP148:BY148)&lt;3,COUNT(Calculations!BZ148:CI148)&lt;3),"N/A",IF(ISERROR(TTEST(Calculations!BP148:BY148,Calculations!BZ148:CI148,2,2)),"N/A",TTEST(Calculations!BP148:BY148,Calculations!BZ148:CI148,2,2)))</f>
        <v>N/A</v>
      </c>
      <c r="J147" s="84" t="e">
        <f t="shared" si="11"/>
        <v>#DIV/0!</v>
      </c>
      <c r="K147" s="89" t="str">
        <f>IF(AND('Test Sample Data'!N147&gt;=35,'Control Sample Data'!N147&gt;=35),"Type 3",IF(AND('Test Sample Data'!N147&gt;=30,'Control Sample Data'!N147&gt;=30,OR(I147&gt;=0.05,I147="N/A")),"Type 2",IF(OR(AND('Test Sample Data'!N147&gt;=30,'Control Sample Data'!N147&lt;=30),AND('Test Sample Data'!N147&lt;=30,'Control Sample Data'!N147&gt;=30)),"Type 1","OKAY")))</f>
        <v>OKAY</v>
      </c>
    </row>
    <row r="148" spans="1:11" ht="12.75">
      <c r="A148" s="90"/>
      <c r="B148" s="91" t="str">
        <f>'Gene Table'!D148</f>
        <v>MIMAT0004512</v>
      </c>
      <c r="C148" s="83" t="s">
        <v>205</v>
      </c>
      <c r="D148" s="84" t="e">
        <f>Calculations!BN149</f>
        <v>#DIV/0!</v>
      </c>
      <c r="E148" s="84" t="e">
        <f>Calculations!BO149</f>
        <v>#DIV/0!</v>
      </c>
      <c r="F148" s="85" t="e">
        <f t="shared" si="8"/>
        <v>#DIV/0!</v>
      </c>
      <c r="G148" s="85" t="e">
        <f t="shared" si="9"/>
        <v>#DIV/0!</v>
      </c>
      <c r="H148" s="84" t="e">
        <f t="shared" si="10"/>
        <v>#DIV/0!</v>
      </c>
      <c r="I148" s="88" t="str">
        <f>IF(OR(COUNT(Calculations!BP149:BY149)&lt;3,COUNT(Calculations!BZ149:CI149)&lt;3),"N/A",IF(ISERROR(TTEST(Calculations!BP149:BY149,Calculations!BZ149:CI149,2,2)),"N/A",TTEST(Calculations!BP149:BY149,Calculations!BZ149:CI149,2,2)))</f>
        <v>N/A</v>
      </c>
      <c r="J148" s="84" t="e">
        <f t="shared" si="11"/>
        <v>#DIV/0!</v>
      </c>
      <c r="K148" s="89" t="str">
        <f>IF(AND('Test Sample Data'!N148&gt;=35,'Control Sample Data'!N148&gt;=35),"Type 3",IF(AND('Test Sample Data'!N148&gt;=30,'Control Sample Data'!N148&gt;=30,OR(I148&gt;=0.05,I148="N/A")),"Type 2",IF(OR(AND('Test Sample Data'!N148&gt;=30,'Control Sample Data'!N148&lt;=30),AND('Test Sample Data'!N148&lt;=30,'Control Sample Data'!N148&gt;=30)),"Type 1","OKAY")))</f>
        <v>OKAY</v>
      </c>
    </row>
    <row r="149" spans="1:11" ht="12.75">
      <c r="A149" s="90"/>
      <c r="B149" s="91" t="str">
        <f>'Gene Table'!D149</f>
        <v>MIMAT0004513</v>
      </c>
      <c r="C149" s="83" t="s">
        <v>209</v>
      </c>
      <c r="D149" s="84" t="e">
        <f>Calculations!BN150</f>
        <v>#DIV/0!</v>
      </c>
      <c r="E149" s="84" t="e">
        <f>Calculations!BO150</f>
        <v>#DIV/0!</v>
      </c>
      <c r="F149" s="85" t="e">
        <f t="shared" si="8"/>
        <v>#DIV/0!</v>
      </c>
      <c r="G149" s="85" t="e">
        <f t="shared" si="9"/>
        <v>#DIV/0!</v>
      </c>
      <c r="H149" s="84" t="e">
        <f t="shared" si="10"/>
        <v>#DIV/0!</v>
      </c>
      <c r="I149" s="88" t="str">
        <f>IF(OR(COUNT(Calculations!BP150:BY150)&lt;3,COUNT(Calculations!BZ150:CI150)&lt;3),"N/A",IF(ISERROR(TTEST(Calculations!BP150:BY150,Calculations!BZ150:CI150,2,2)),"N/A",TTEST(Calculations!BP150:BY150,Calculations!BZ150:CI150,2,2)))</f>
        <v>N/A</v>
      </c>
      <c r="J149" s="84" t="e">
        <f t="shared" si="11"/>
        <v>#DIV/0!</v>
      </c>
      <c r="K149" s="89" t="str">
        <f>IF(AND('Test Sample Data'!N149&gt;=35,'Control Sample Data'!N149&gt;=35),"Type 3",IF(AND('Test Sample Data'!N149&gt;=30,'Control Sample Data'!N149&gt;=30,OR(I149&gt;=0.05,I149="N/A")),"Type 2",IF(OR(AND('Test Sample Data'!N149&gt;=30,'Control Sample Data'!N149&lt;=30),AND('Test Sample Data'!N149&lt;=30,'Control Sample Data'!N149&gt;=30)),"Type 1","OKAY")))</f>
        <v>OKAY</v>
      </c>
    </row>
    <row r="150" spans="1:11" ht="12.75">
      <c r="A150" s="90"/>
      <c r="B150" s="91" t="str">
        <f>'Gene Table'!D150</f>
        <v>MIMAT0004556</v>
      </c>
      <c r="C150" s="83" t="s">
        <v>213</v>
      </c>
      <c r="D150" s="84" t="e">
        <f>Calculations!BN151</f>
        <v>#DIV/0!</v>
      </c>
      <c r="E150" s="84" t="e">
        <f>Calculations!BO151</f>
        <v>#DIV/0!</v>
      </c>
      <c r="F150" s="85" t="e">
        <f t="shared" si="8"/>
        <v>#DIV/0!</v>
      </c>
      <c r="G150" s="85" t="e">
        <f t="shared" si="9"/>
        <v>#DIV/0!</v>
      </c>
      <c r="H150" s="84" t="e">
        <f t="shared" si="10"/>
        <v>#DIV/0!</v>
      </c>
      <c r="I150" s="88" t="str">
        <f>IF(OR(COUNT(Calculations!BP151:BY151)&lt;3,COUNT(Calculations!BZ151:CI151)&lt;3),"N/A",IF(ISERROR(TTEST(Calculations!BP151:BY151,Calculations!BZ151:CI151,2,2)),"N/A",TTEST(Calculations!BP151:BY151,Calculations!BZ151:CI151,2,2)))</f>
        <v>N/A</v>
      </c>
      <c r="J150" s="84" t="e">
        <f t="shared" si="11"/>
        <v>#DIV/0!</v>
      </c>
      <c r="K150" s="89" t="str">
        <f>IF(AND('Test Sample Data'!N150&gt;=35,'Control Sample Data'!N150&gt;=35),"Type 3",IF(AND('Test Sample Data'!N150&gt;=30,'Control Sample Data'!N150&gt;=30,OR(I150&gt;=0.05,I150="N/A")),"Type 2",IF(OR(AND('Test Sample Data'!N150&gt;=30,'Control Sample Data'!N150&lt;=30),AND('Test Sample Data'!N150&lt;=30,'Control Sample Data'!N150&gt;=30)),"Type 1","OKAY")))</f>
        <v>OKAY</v>
      </c>
    </row>
    <row r="151" spans="1:11" ht="12.75">
      <c r="A151" s="90"/>
      <c r="B151" s="91" t="str">
        <f>'Gene Table'!D151</f>
        <v>MIMAT0004590</v>
      </c>
      <c r="C151" s="83" t="s">
        <v>217</v>
      </c>
      <c r="D151" s="84" t="e">
        <f>Calculations!BN152</f>
        <v>#DIV/0!</v>
      </c>
      <c r="E151" s="84" t="e">
        <f>Calculations!BO152</f>
        <v>#DIV/0!</v>
      </c>
      <c r="F151" s="85" t="e">
        <f t="shared" si="8"/>
        <v>#DIV/0!</v>
      </c>
      <c r="G151" s="85" t="e">
        <f t="shared" si="9"/>
        <v>#DIV/0!</v>
      </c>
      <c r="H151" s="84" t="e">
        <f t="shared" si="10"/>
        <v>#DIV/0!</v>
      </c>
      <c r="I151" s="88" t="str">
        <f>IF(OR(COUNT(Calculations!BP152:BY152)&lt;3,COUNT(Calculations!BZ152:CI152)&lt;3),"N/A",IF(ISERROR(TTEST(Calculations!BP152:BY152,Calculations!BZ152:CI152,2,2)),"N/A",TTEST(Calculations!BP152:BY152,Calculations!BZ152:CI152,2,2)))</f>
        <v>N/A</v>
      </c>
      <c r="J151" s="84" t="e">
        <f t="shared" si="11"/>
        <v>#DIV/0!</v>
      </c>
      <c r="K151" s="89" t="str">
        <f>IF(AND('Test Sample Data'!N151&gt;=35,'Control Sample Data'!N151&gt;=35),"Type 3",IF(AND('Test Sample Data'!N151&gt;=30,'Control Sample Data'!N151&gt;=30,OR(I151&gt;=0.05,I151="N/A")),"Type 2",IF(OR(AND('Test Sample Data'!N151&gt;=30,'Control Sample Data'!N151&lt;=30),AND('Test Sample Data'!N151&lt;=30,'Control Sample Data'!N151&gt;=30)),"Type 1","OKAY")))</f>
        <v>OKAY</v>
      </c>
    </row>
    <row r="152" spans="1:11" ht="12.75">
      <c r="A152" s="90"/>
      <c r="B152" s="91" t="str">
        <f>'Gene Table'!D152</f>
        <v>MIMAT0004591</v>
      </c>
      <c r="C152" s="83" t="s">
        <v>221</v>
      </c>
      <c r="D152" s="84" t="e">
        <f>Calculations!BN153</f>
        <v>#DIV/0!</v>
      </c>
      <c r="E152" s="84" t="e">
        <f>Calculations!BO153</f>
        <v>#DIV/0!</v>
      </c>
      <c r="F152" s="85" t="e">
        <f t="shared" si="8"/>
        <v>#DIV/0!</v>
      </c>
      <c r="G152" s="85" t="e">
        <f t="shared" si="9"/>
        <v>#DIV/0!</v>
      </c>
      <c r="H152" s="84" t="e">
        <f t="shared" si="10"/>
        <v>#DIV/0!</v>
      </c>
      <c r="I152" s="88" t="str">
        <f>IF(OR(COUNT(Calculations!BP153:BY153)&lt;3,COUNT(Calculations!BZ153:CI153)&lt;3),"N/A",IF(ISERROR(TTEST(Calculations!BP153:BY153,Calculations!BZ153:CI153,2,2)),"N/A",TTEST(Calculations!BP153:BY153,Calculations!BZ153:CI153,2,2)))</f>
        <v>N/A</v>
      </c>
      <c r="J152" s="84" t="e">
        <f t="shared" si="11"/>
        <v>#DIV/0!</v>
      </c>
      <c r="K152" s="89" t="str">
        <f>IF(AND('Test Sample Data'!N152&gt;=35,'Control Sample Data'!N152&gt;=35),"Type 3",IF(AND('Test Sample Data'!N152&gt;=30,'Control Sample Data'!N152&gt;=30,OR(I152&gt;=0.05,I152="N/A")),"Type 2",IF(OR(AND('Test Sample Data'!N152&gt;=30,'Control Sample Data'!N152&lt;=30),AND('Test Sample Data'!N152&lt;=30,'Control Sample Data'!N152&gt;=30)),"Type 1","OKAY")))</f>
        <v>OKAY</v>
      </c>
    </row>
    <row r="153" spans="1:11" ht="12.75">
      <c r="A153" s="90"/>
      <c r="B153" s="91" t="str">
        <f>'Gene Table'!D153</f>
        <v>MIMAT0004599</v>
      </c>
      <c r="C153" s="83" t="s">
        <v>225</v>
      </c>
      <c r="D153" s="84" t="e">
        <f>Calculations!BN154</f>
        <v>#DIV/0!</v>
      </c>
      <c r="E153" s="84" t="e">
        <f>Calculations!BO154</f>
        <v>#DIV/0!</v>
      </c>
      <c r="F153" s="85" t="e">
        <f t="shared" si="8"/>
        <v>#DIV/0!</v>
      </c>
      <c r="G153" s="85" t="e">
        <f t="shared" si="9"/>
        <v>#DIV/0!</v>
      </c>
      <c r="H153" s="84" t="e">
        <f t="shared" si="10"/>
        <v>#DIV/0!</v>
      </c>
      <c r="I153" s="88" t="str">
        <f>IF(OR(COUNT(Calculations!BP154:BY154)&lt;3,COUNT(Calculations!BZ154:CI154)&lt;3),"N/A",IF(ISERROR(TTEST(Calculations!BP154:BY154,Calculations!BZ154:CI154,2,2)),"N/A",TTEST(Calculations!BP154:BY154,Calculations!BZ154:CI154,2,2)))</f>
        <v>N/A</v>
      </c>
      <c r="J153" s="84" t="e">
        <f t="shared" si="11"/>
        <v>#DIV/0!</v>
      </c>
      <c r="K153" s="89" t="str">
        <f>IF(AND('Test Sample Data'!N153&gt;=35,'Control Sample Data'!N153&gt;=35),"Type 3",IF(AND('Test Sample Data'!N153&gt;=30,'Control Sample Data'!N153&gt;=30,OR(I153&gt;=0.05,I153="N/A")),"Type 2",IF(OR(AND('Test Sample Data'!N153&gt;=30,'Control Sample Data'!N153&lt;=30),AND('Test Sample Data'!N153&lt;=30,'Control Sample Data'!N153&gt;=30)),"Type 1","OKAY")))</f>
        <v>OKAY</v>
      </c>
    </row>
    <row r="154" spans="1:11" ht="12.75">
      <c r="A154" s="90"/>
      <c r="B154" s="91" t="str">
        <f>'Gene Table'!D154</f>
        <v>MIMAT0004601</v>
      </c>
      <c r="C154" s="83" t="s">
        <v>229</v>
      </c>
      <c r="D154" s="84" t="e">
        <f>Calculations!BN155</f>
        <v>#DIV/0!</v>
      </c>
      <c r="E154" s="84" t="e">
        <f>Calculations!BO155</f>
        <v>#DIV/0!</v>
      </c>
      <c r="F154" s="85" t="e">
        <f t="shared" si="8"/>
        <v>#DIV/0!</v>
      </c>
      <c r="G154" s="85" t="e">
        <f t="shared" si="9"/>
        <v>#DIV/0!</v>
      </c>
      <c r="H154" s="84" t="e">
        <f t="shared" si="10"/>
        <v>#DIV/0!</v>
      </c>
      <c r="I154" s="88" t="str">
        <f>IF(OR(COUNT(Calculations!BP155:BY155)&lt;3,COUNT(Calculations!BZ155:CI155)&lt;3),"N/A",IF(ISERROR(TTEST(Calculations!BP155:BY155,Calculations!BZ155:CI155,2,2)),"N/A",TTEST(Calculations!BP155:BY155,Calculations!BZ155:CI155,2,2)))</f>
        <v>N/A</v>
      </c>
      <c r="J154" s="84" t="e">
        <f t="shared" si="11"/>
        <v>#DIV/0!</v>
      </c>
      <c r="K154" s="89" t="str">
        <f>IF(AND('Test Sample Data'!N154&gt;=35,'Control Sample Data'!N154&gt;=35),"Type 3",IF(AND('Test Sample Data'!N154&gt;=30,'Control Sample Data'!N154&gt;=30,OR(I154&gt;=0.05,I154="N/A")),"Type 2",IF(OR(AND('Test Sample Data'!N154&gt;=30,'Control Sample Data'!N154&lt;=30),AND('Test Sample Data'!N154&lt;=30,'Control Sample Data'!N154&gt;=30)),"Type 1","OKAY")))</f>
        <v>OKAY</v>
      </c>
    </row>
    <row r="155" spans="1:11" ht="12.75">
      <c r="A155" s="90"/>
      <c r="B155" s="91" t="str">
        <f>'Gene Table'!D155</f>
        <v>MIMAT0004608</v>
      </c>
      <c r="C155" s="83" t="s">
        <v>233</v>
      </c>
      <c r="D155" s="84" t="e">
        <f>Calculations!BN156</f>
        <v>#DIV/0!</v>
      </c>
      <c r="E155" s="84" t="e">
        <f>Calculations!BO156</f>
        <v>#DIV/0!</v>
      </c>
      <c r="F155" s="85" t="e">
        <f aca="true" t="shared" si="12" ref="F155:F182">2^-D155</f>
        <v>#DIV/0!</v>
      </c>
      <c r="G155" s="85" t="e">
        <f aca="true" t="shared" si="13" ref="G155:G182">2^-E155</f>
        <v>#DIV/0!</v>
      </c>
      <c r="H155" s="84" t="e">
        <f aca="true" t="shared" si="14" ref="H155:H182">F155/G155</f>
        <v>#DIV/0!</v>
      </c>
      <c r="I155" s="88" t="str">
        <f>IF(OR(COUNT(Calculations!BP156:BY156)&lt;3,COUNT(Calculations!BZ156:CI156)&lt;3),"N/A",IF(ISERROR(TTEST(Calculations!BP156:BY156,Calculations!BZ156:CI156,2,2)),"N/A",TTEST(Calculations!BP156:BY156,Calculations!BZ156:CI156,2,2)))</f>
        <v>N/A</v>
      </c>
      <c r="J155" s="84" t="e">
        <f aca="true" t="shared" si="15" ref="J155:J182">IF(H155&gt;1,H155,-1/H155)</f>
        <v>#DIV/0!</v>
      </c>
      <c r="K155" s="89" t="str">
        <f>IF(AND('Test Sample Data'!N155&gt;=35,'Control Sample Data'!N155&gt;=35),"Type 3",IF(AND('Test Sample Data'!N155&gt;=30,'Control Sample Data'!N155&gt;=30,OR(I155&gt;=0.05,I155="N/A")),"Type 2",IF(OR(AND('Test Sample Data'!N155&gt;=30,'Control Sample Data'!N155&lt;=30),AND('Test Sample Data'!N155&lt;=30,'Control Sample Data'!N155&gt;=30)),"Type 1","OKAY")))</f>
        <v>OKAY</v>
      </c>
    </row>
    <row r="156" spans="1:11" ht="12.75">
      <c r="A156" s="90"/>
      <c r="B156" s="91" t="str">
        <f>'Gene Table'!D156</f>
        <v>MIMAT0004549</v>
      </c>
      <c r="C156" s="83" t="s">
        <v>237</v>
      </c>
      <c r="D156" s="84" t="e">
        <f>Calculations!BN157</f>
        <v>#DIV/0!</v>
      </c>
      <c r="E156" s="84" t="e">
        <f>Calculations!BO157</f>
        <v>#DIV/0!</v>
      </c>
      <c r="F156" s="85" t="e">
        <f t="shared" si="12"/>
        <v>#DIV/0!</v>
      </c>
      <c r="G156" s="85" t="e">
        <f t="shared" si="13"/>
        <v>#DIV/0!</v>
      </c>
      <c r="H156" s="84" t="e">
        <f t="shared" si="14"/>
        <v>#DIV/0!</v>
      </c>
      <c r="I156" s="88" t="str">
        <f>IF(OR(COUNT(Calculations!BP157:BY157)&lt;3,COUNT(Calculations!BZ157:CI157)&lt;3),"N/A",IF(ISERROR(TTEST(Calculations!BP157:BY157,Calculations!BZ157:CI157,2,2)),"N/A",TTEST(Calculations!BP157:BY157,Calculations!BZ157:CI157,2,2)))</f>
        <v>N/A</v>
      </c>
      <c r="J156" s="84" t="e">
        <f t="shared" si="15"/>
        <v>#DIV/0!</v>
      </c>
      <c r="K156" s="89" t="str">
        <f>IF(AND('Test Sample Data'!N156&gt;=35,'Control Sample Data'!N156&gt;=35),"Type 3",IF(AND('Test Sample Data'!N156&gt;=30,'Control Sample Data'!N156&gt;=30,OR(I156&gt;=0.05,I156="N/A")),"Type 2",IF(OR(AND('Test Sample Data'!N156&gt;=30,'Control Sample Data'!N156&lt;=30),AND('Test Sample Data'!N156&lt;=30,'Control Sample Data'!N156&gt;=30)),"Type 1","OKAY")))</f>
        <v>OKAY</v>
      </c>
    </row>
    <row r="157" spans="1:11" ht="12.75">
      <c r="A157" s="90"/>
      <c r="B157" s="91" t="str">
        <f>'Gene Table'!D157</f>
        <v>MIMAT0004658</v>
      </c>
      <c r="C157" s="83" t="s">
        <v>241</v>
      </c>
      <c r="D157" s="84" t="e">
        <f>Calculations!BN158</f>
        <v>#DIV/0!</v>
      </c>
      <c r="E157" s="84" t="e">
        <f>Calculations!BO158</f>
        <v>#DIV/0!</v>
      </c>
      <c r="F157" s="85" t="e">
        <f t="shared" si="12"/>
        <v>#DIV/0!</v>
      </c>
      <c r="G157" s="85" t="e">
        <f t="shared" si="13"/>
        <v>#DIV/0!</v>
      </c>
      <c r="H157" s="84" t="e">
        <f t="shared" si="14"/>
        <v>#DIV/0!</v>
      </c>
      <c r="I157" s="88" t="str">
        <f>IF(OR(COUNT(Calculations!BP158:BY158)&lt;3,COUNT(Calculations!BZ158:CI158)&lt;3),"N/A",IF(ISERROR(TTEST(Calculations!BP158:BY158,Calculations!BZ158:CI158,2,2)),"N/A",TTEST(Calculations!BP158:BY158,Calculations!BZ158:CI158,2,2)))</f>
        <v>N/A</v>
      </c>
      <c r="J157" s="84" t="e">
        <f t="shared" si="15"/>
        <v>#DIV/0!</v>
      </c>
      <c r="K157" s="89" t="str">
        <f>IF(AND('Test Sample Data'!N157&gt;=35,'Control Sample Data'!N157&gt;=35),"Type 3",IF(AND('Test Sample Data'!N157&gt;=30,'Control Sample Data'!N157&gt;=30,OR(I157&gt;=0.05,I157="N/A")),"Type 2",IF(OR(AND('Test Sample Data'!N157&gt;=30,'Control Sample Data'!N157&lt;=30),AND('Test Sample Data'!N157&lt;=30,'Control Sample Data'!N157&gt;=30)),"Type 1","OKAY")))</f>
        <v>OKAY</v>
      </c>
    </row>
    <row r="158" spans="1:11" ht="12.75">
      <c r="A158" s="90"/>
      <c r="B158" s="91" t="str">
        <f>'Gene Table'!D158</f>
        <v>MIMAT0004657</v>
      </c>
      <c r="C158" s="83" t="s">
        <v>245</v>
      </c>
      <c r="D158" s="84" t="e">
        <f>Calculations!BN159</f>
        <v>#DIV/0!</v>
      </c>
      <c r="E158" s="84" t="e">
        <f>Calculations!BO159</f>
        <v>#DIV/0!</v>
      </c>
      <c r="F158" s="85" t="e">
        <f t="shared" si="12"/>
        <v>#DIV/0!</v>
      </c>
      <c r="G158" s="85" t="e">
        <f t="shared" si="13"/>
        <v>#DIV/0!</v>
      </c>
      <c r="H158" s="84" t="e">
        <f t="shared" si="14"/>
        <v>#DIV/0!</v>
      </c>
      <c r="I158" s="88" t="str">
        <f>IF(OR(COUNT(Calculations!BP159:BY159)&lt;3,COUNT(Calculations!BZ159:CI159)&lt;3),"N/A",IF(ISERROR(TTEST(Calculations!BP159:BY159,Calculations!BZ159:CI159,2,2)),"N/A",TTEST(Calculations!BP159:BY159,Calculations!BZ159:CI159,2,2)))</f>
        <v>N/A</v>
      </c>
      <c r="J158" s="84" t="e">
        <f t="shared" si="15"/>
        <v>#DIV/0!</v>
      </c>
      <c r="K158" s="89" t="str">
        <f>IF(AND('Test Sample Data'!N158&gt;=35,'Control Sample Data'!N158&gt;=35),"Type 3",IF(AND('Test Sample Data'!N158&gt;=30,'Control Sample Data'!N158&gt;=30,OR(I158&gt;=0.05,I158="N/A")),"Type 2",IF(OR(AND('Test Sample Data'!N158&gt;=30,'Control Sample Data'!N158&lt;=30),AND('Test Sample Data'!N158&lt;=30,'Control Sample Data'!N158&gt;=30)),"Type 1","OKAY")))</f>
        <v>OKAY</v>
      </c>
    </row>
    <row r="159" spans="1:11" ht="12.75">
      <c r="A159" s="90"/>
      <c r="B159" s="91" t="str">
        <f>'Gene Table'!D159</f>
        <v>MIMAT0002810</v>
      </c>
      <c r="C159" s="83" t="s">
        <v>249</v>
      </c>
      <c r="D159" s="84" t="e">
        <f>Calculations!BN160</f>
        <v>#DIV/0!</v>
      </c>
      <c r="E159" s="84" t="e">
        <f>Calculations!BO160</f>
        <v>#DIV/0!</v>
      </c>
      <c r="F159" s="85" t="e">
        <f t="shared" si="12"/>
        <v>#DIV/0!</v>
      </c>
      <c r="G159" s="85" t="e">
        <f t="shared" si="13"/>
        <v>#DIV/0!</v>
      </c>
      <c r="H159" s="84" t="e">
        <f t="shared" si="14"/>
        <v>#DIV/0!</v>
      </c>
      <c r="I159" s="88" t="str">
        <f>IF(OR(COUNT(Calculations!BP160:BY160)&lt;3,COUNT(Calculations!BZ160:CI160)&lt;3),"N/A",IF(ISERROR(TTEST(Calculations!BP160:BY160,Calculations!BZ160:CI160,2,2)),"N/A",TTEST(Calculations!BP160:BY160,Calculations!BZ160:CI160,2,2)))</f>
        <v>N/A</v>
      </c>
      <c r="J159" s="84" t="e">
        <f t="shared" si="15"/>
        <v>#DIV/0!</v>
      </c>
      <c r="K159" s="89" t="str">
        <f>IF(AND('Test Sample Data'!N159&gt;=35,'Control Sample Data'!N159&gt;=35),"Type 3",IF(AND('Test Sample Data'!N159&gt;=30,'Control Sample Data'!N159&gt;=30,OR(I159&gt;=0.05,I159="N/A")),"Type 2",IF(OR(AND('Test Sample Data'!N159&gt;=30,'Control Sample Data'!N159&lt;=30),AND('Test Sample Data'!N159&lt;=30,'Control Sample Data'!N159&gt;=30)),"Type 1","OKAY")))</f>
        <v>OKAY</v>
      </c>
    </row>
    <row r="160" spans="1:11" ht="12.75">
      <c r="A160" s="90"/>
      <c r="B160" s="91" t="str">
        <f>'Gene Table'!D160</f>
        <v>MIMAT0004493</v>
      </c>
      <c r="C160" s="83" t="s">
        <v>253</v>
      </c>
      <c r="D160" s="84" t="e">
        <f>Calculations!BN161</f>
        <v>#DIV/0!</v>
      </c>
      <c r="E160" s="84" t="e">
        <f>Calculations!BO161</f>
        <v>#DIV/0!</v>
      </c>
      <c r="F160" s="85" t="e">
        <f t="shared" si="12"/>
        <v>#DIV/0!</v>
      </c>
      <c r="G160" s="85" t="e">
        <f t="shared" si="13"/>
        <v>#DIV/0!</v>
      </c>
      <c r="H160" s="84" t="e">
        <f t="shared" si="14"/>
        <v>#DIV/0!</v>
      </c>
      <c r="I160" s="88" t="str">
        <f>IF(OR(COUNT(Calculations!BP161:BY161)&lt;3,COUNT(Calculations!BZ161:CI161)&lt;3),"N/A",IF(ISERROR(TTEST(Calculations!BP161:BY161,Calculations!BZ161:CI161,2,2)),"N/A",TTEST(Calculations!BP161:BY161,Calculations!BZ161:CI161,2,2)))</f>
        <v>N/A</v>
      </c>
      <c r="J160" s="84" t="e">
        <f t="shared" si="15"/>
        <v>#DIV/0!</v>
      </c>
      <c r="K160" s="89" t="str">
        <f>IF(AND('Test Sample Data'!N160&gt;=35,'Control Sample Data'!N160&gt;=35),"Type 3",IF(AND('Test Sample Data'!N160&gt;=30,'Control Sample Data'!N160&gt;=30,OR(I160&gt;=0.05,I160="N/A")),"Type 2",IF(OR(AND('Test Sample Data'!N160&gt;=30,'Control Sample Data'!N160&lt;=30),AND('Test Sample Data'!N160&lt;=30,'Control Sample Data'!N160&gt;=30)),"Type 1","OKAY")))</f>
        <v>OKAY</v>
      </c>
    </row>
    <row r="161" spans="1:11" ht="12.75">
      <c r="A161" s="90"/>
      <c r="B161" s="91" t="str">
        <f>'Gene Table'!D161</f>
        <v>MIMAT0004495</v>
      </c>
      <c r="C161" s="83" t="s">
        <v>257</v>
      </c>
      <c r="D161" s="84" t="e">
        <f>Calculations!BN162</f>
        <v>#DIV/0!</v>
      </c>
      <c r="E161" s="84" t="e">
        <f>Calculations!BO162</f>
        <v>#DIV/0!</v>
      </c>
      <c r="F161" s="85" t="e">
        <f t="shared" si="12"/>
        <v>#DIV/0!</v>
      </c>
      <c r="G161" s="85" t="e">
        <f t="shared" si="13"/>
        <v>#DIV/0!</v>
      </c>
      <c r="H161" s="84" t="e">
        <f t="shared" si="14"/>
        <v>#DIV/0!</v>
      </c>
      <c r="I161" s="88" t="str">
        <f>IF(OR(COUNT(Calculations!BP162:BY162)&lt;3,COUNT(Calculations!BZ162:CI162)&lt;3),"N/A",IF(ISERROR(TTEST(Calculations!BP162:BY162,Calculations!BZ162:CI162,2,2)),"N/A",TTEST(Calculations!BP162:BY162,Calculations!BZ162:CI162,2,2)))</f>
        <v>N/A</v>
      </c>
      <c r="J161" s="84" t="e">
        <f t="shared" si="15"/>
        <v>#DIV/0!</v>
      </c>
      <c r="K161" s="89" t="str">
        <f>IF(AND('Test Sample Data'!N161&gt;=35,'Control Sample Data'!N161&gt;=35),"Type 3",IF(AND('Test Sample Data'!N161&gt;=30,'Control Sample Data'!N161&gt;=30,OR(I161&gt;=0.05,I161="N/A")),"Type 2",IF(OR(AND('Test Sample Data'!N161&gt;=30,'Control Sample Data'!N161&lt;=30),AND('Test Sample Data'!N161&lt;=30,'Control Sample Data'!N161&gt;=30)),"Type 1","OKAY")))</f>
        <v>OKAY</v>
      </c>
    </row>
    <row r="162" spans="1:11" ht="12.75">
      <c r="A162" s="90"/>
      <c r="B162" s="91" t="str">
        <f>'Gene Table'!D162</f>
        <v>MIMAT0004515</v>
      </c>
      <c r="C162" s="83" t="s">
        <v>261</v>
      </c>
      <c r="D162" s="84" t="e">
        <f>Calculations!BN163</f>
        <v>#DIV/0!</v>
      </c>
      <c r="E162" s="84" t="e">
        <f>Calculations!BO163</f>
        <v>#DIV/0!</v>
      </c>
      <c r="F162" s="85" t="e">
        <f t="shared" si="12"/>
        <v>#DIV/0!</v>
      </c>
      <c r="G162" s="85" t="e">
        <f t="shared" si="13"/>
        <v>#DIV/0!</v>
      </c>
      <c r="H162" s="84" t="e">
        <f t="shared" si="14"/>
        <v>#DIV/0!</v>
      </c>
      <c r="I162" s="88" t="str">
        <f>IF(OR(COUNT(Calculations!BP163:BY163)&lt;3,COUNT(Calculations!BZ163:CI163)&lt;3),"N/A",IF(ISERROR(TTEST(Calculations!BP163:BY163,Calculations!BZ163:CI163,2,2)),"N/A",TTEST(Calculations!BP163:BY163,Calculations!BZ163:CI163,2,2)))</f>
        <v>N/A</v>
      </c>
      <c r="J162" s="84" t="e">
        <f t="shared" si="15"/>
        <v>#DIV/0!</v>
      </c>
      <c r="K162" s="89" t="str">
        <f>IF(AND('Test Sample Data'!N162&gt;=35,'Control Sample Data'!N162&gt;=35),"Type 3",IF(AND('Test Sample Data'!N162&gt;=30,'Control Sample Data'!N162&gt;=30,OR(I162&gt;=0.05,I162="N/A")),"Type 2",IF(OR(AND('Test Sample Data'!N162&gt;=30,'Control Sample Data'!N162&lt;=30),AND('Test Sample Data'!N162&lt;=30,'Control Sample Data'!N162&gt;=30)),"Type 1","OKAY")))</f>
        <v>OKAY</v>
      </c>
    </row>
    <row r="163" spans="1:11" ht="12.75">
      <c r="A163" s="90"/>
      <c r="B163" s="91" t="str">
        <f>'Gene Table'!D163</f>
        <v>MIMAT0004673</v>
      </c>
      <c r="C163" s="83" t="s">
        <v>265</v>
      </c>
      <c r="D163" s="84" t="e">
        <f>Calculations!BN164</f>
        <v>#DIV/0!</v>
      </c>
      <c r="E163" s="84" t="e">
        <f>Calculations!BO164</f>
        <v>#DIV/0!</v>
      </c>
      <c r="F163" s="85" t="e">
        <f t="shared" si="12"/>
        <v>#DIV/0!</v>
      </c>
      <c r="G163" s="85" t="e">
        <f t="shared" si="13"/>
        <v>#DIV/0!</v>
      </c>
      <c r="H163" s="84" t="e">
        <f t="shared" si="14"/>
        <v>#DIV/0!</v>
      </c>
      <c r="I163" s="88" t="str">
        <f>IF(OR(COUNT(Calculations!BP164:BY164)&lt;3,COUNT(Calculations!BZ164:CI164)&lt;3),"N/A",IF(ISERROR(TTEST(Calculations!BP164:BY164,Calculations!BZ164:CI164,2,2)),"N/A",TTEST(Calculations!BP164:BY164,Calculations!BZ164:CI164,2,2)))</f>
        <v>N/A</v>
      </c>
      <c r="J163" s="84" t="e">
        <f t="shared" si="15"/>
        <v>#DIV/0!</v>
      </c>
      <c r="K163" s="89" t="str">
        <f>IF(AND('Test Sample Data'!N163&gt;=35,'Control Sample Data'!N163&gt;=35),"Type 3",IF(AND('Test Sample Data'!N163&gt;=30,'Control Sample Data'!N163&gt;=30,OR(I163&gt;=0.05,I163="N/A")),"Type 2",IF(OR(AND('Test Sample Data'!N163&gt;=30,'Control Sample Data'!N163&lt;=30),AND('Test Sample Data'!N163&lt;=30,'Control Sample Data'!N163&gt;=30)),"Type 1","OKAY")))</f>
        <v>OKAY</v>
      </c>
    </row>
    <row r="164" spans="1:11" ht="12.75">
      <c r="A164" s="90"/>
      <c r="B164" s="91" t="str">
        <f>'Gene Table'!D164</f>
        <v>MIMAT0004504</v>
      </c>
      <c r="C164" s="83" t="s">
        <v>269</v>
      </c>
      <c r="D164" s="84" t="e">
        <f>Calculations!BN165</f>
        <v>#DIV/0!</v>
      </c>
      <c r="E164" s="84" t="e">
        <f>Calculations!BO165</f>
        <v>#DIV/0!</v>
      </c>
      <c r="F164" s="85" t="e">
        <f t="shared" si="12"/>
        <v>#DIV/0!</v>
      </c>
      <c r="G164" s="85" t="e">
        <f t="shared" si="13"/>
        <v>#DIV/0!</v>
      </c>
      <c r="H164" s="84" t="e">
        <f t="shared" si="14"/>
        <v>#DIV/0!</v>
      </c>
      <c r="I164" s="88" t="str">
        <f>IF(OR(COUNT(Calculations!BP165:BY165)&lt;3,COUNT(Calculations!BZ165:CI165)&lt;3),"N/A",IF(ISERROR(TTEST(Calculations!BP165:BY165,Calculations!BZ165:CI165,2,2)),"N/A",TTEST(Calculations!BP165:BY165,Calculations!BZ165:CI165,2,2)))</f>
        <v>N/A</v>
      </c>
      <c r="J164" s="84" t="e">
        <f t="shared" si="15"/>
        <v>#DIV/0!</v>
      </c>
      <c r="K164" s="89" t="str">
        <f>IF(AND('Test Sample Data'!N164&gt;=35,'Control Sample Data'!N164&gt;=35),"Type 3",IF(AND('Test Sample Data'!N164&gt;=30,'Control Sample Data'!N164&gt;=30,OR(I164&gt;=0.05,I164="N/A")),"Type 2",IF(OR(AND('Test Sample Data'!N164&gt;=30,'Control Sample Data'!N164&lt;=30),AND('Test Sample Data'!N164&lt;=30,'Control Sample Data'!N164&gt;=30)),"Type 1","OKAY")))</f>
        <v>OKAY</v>
      </c>
    </row>
    <row r="165" spans="1:11" ht="12.75">
      <c r="A165" s="90"/>
      <c r="B165" s="91" t="str">
        <f>'Gene Table'!D165</f>
        <v>MIMAT0004703</v>
      </c>
      <c r="C165" s="83" t="s">
        <v>273</v>
      </c>
      <c r="D165" s="84" t="e">
        <f>Calculations!BN166</f>
        <v>#DIV/0!</v>
      </c>
      <c r="E165" s="84" t="e">
        <f>Calculations!BO166</f>
        <v>#DIV/0!</v>
      </c>
      <c r="F165" s="85" t="e">
        <f t="shared" si="12"/>
        <v>#DIV/0!</v>
      </c>
      <c r="G165" s="85" t="e">
        <f t="shared" si="13"/>
        <v>#DIV/0!</v>
      </c>
      <c r="H165" s="84" t="e">
        <f t="shared" si="14"/>
        <v>#DIV/0!</v>
      </c>
      <c r="I165" s="88" t="str">
        <f>IF(OR(COUNT(Calculations!BP166:BY166)&lt;3,COUNT(Calculations!BZ166:CI166)&lt;3),"N/A",IF(ISERROR(TTEST(Calculations!BP166:BY166,Calculations!BZ166:CI166,2,2)),"N/A",TTEST(Calculations!BP166:BY166,Calculations!BZ166:CI166,2,2)))</f>
        <v>N/A</v>
      </c>
      <c r="J165" s="84" t="e">
        <f t="shared" si="15"/>
        <v>#DIV/0!</v>
      </c>
      <c r="K165" s="89" t="str">
        <f>IF(AND('Test Sample Data'!N165&gt;=35,'Control Sample Data'!N165&gt;=35),"Type 3",IF(AND('Test Sample Data'!N165&gt;=30,'Control Sample Data'!N165&gt;=30,OR(I165&gt;=0.05,I165="N/A")),"Type 2",IF(OR(AND('Test Sample Data'!N165&gt;=30,'Control Sample Data'!N165&lt;=30),AND('Test Sample Data'!N165&lt;=30,'Control Sample Data'!N165&gt;=30)),"Type 1","OKAY")))</f>
        <v>OKAY</v>
      </c>
    </row>
    <row r="166" spans="1:11" ht="12.75">
      <c r="A166" s="90"/>
      <c r="B166" s="91" t="str">
        <f>'Gene Table'!D166</f>
        <v>MIMAT0004768</v>
      </c>
      <c r="C166" s="83" t="s">
        <v>277</v>
      </c>
      <c r="D166" s="84" t="e">
        <f>Calculations!BN167</f>
        <v>#DIV/0!</v>
      </c>
      <c r="E166" s="84" t="e">
        <f>Calculations!BO167</f>
        <v>#DIV/0!</v>
      </c>
      <c r="F166" s="85" t="e">
        <f t="shared" si="12"/>
        <v>#DIV/0!</v>
      </c>
      <c r="G166" s="85" t="e">
        <f t="shared" si="13"/>
        <v>#DIV/0!</v>
      </c>
      <c r="H166" s="84" t="e">
        <f t="shared" si="14"/>
        <v>#DIV/0!</v>
      </c>
      <c r="I166" s="88" t="str">
        <f>IF(OR(COUNT(Calculations!BP167:BY167)&lt;3,COUNT(Calculations!BZ167:CI167)&lt;3),"N/A",IF(ISERROR(TTEST(Calculations!BP167:BY167,Calculations!BZ167:CI167,2,2)),"N/A",TTEST(Calculations!BP167:BY167,Calculations!BZ167:CI167,2,2)))</f>
        <v>N/A</v>
      </c>
      <c r="J166" s="84" t="e">
        <f t="shared" si="15"/>
        <v>#DIV/0!</v>
      </c>
      <c r="K166" s="89" t="str">
        <f>IF(AND('Test Sample Data'!N166&gt;=35,'Control Sample Data'!N166&gt;=35),"Type 3",IF(AND('Test Sample Data'!N166&gt;=30,'Control Sample Data'!N166&gt;=30,OR(I166&gt;=0.05,I166="N/A")),"Type 2",IF(OR(AND('Test Sample Data'!N166&gt;=30,'Control Sample Data'!N166&lt;=30),AND('Test Sample Data'!N166&lt;=30,'Control Sample Data'!N166&gt;=30)),"Type 1","OKAY")))</f>
        <v>OKAY</v>
      </c>
    </row>
    <row r="167" spans="1:11" ht="12.75">
      <c r="A167" s="90"/>
      <c r="B167" s="91" t="str">
        <f>'Gene Table'!D167</f>
        <v>MIMAT0000442</v>
      </c>
      <c r="C167" s="83" t="s">
        <v>281</v>
      </c>
      <c r="D167" s="84" t="e">
        <f>Calculations!BN168</f>
        <v>#DIV/0!</v>
      </c>
      <c r="E167" s="84" t="e">
        <f>Calculations!BO168</f>
        <v>#DIV/0!</v>
      </c>
      <c r="F167" s="85" t="e">
        <f t="shared" si="12"/>
        <v>#DIV/0!</v>
      </c>
      <c r="G167" s="85" t="e">
        <f t="shared" si="13"/>
        <v>#DIV/0!</v>
      </c>
      <c r="H167" s="84" t="e">
        <f t="shared" si="14"/>
        <v>#DIV/0!</v>
      </c>
      <c r="I167" s="88" t="str">
        <f>IF(OR(COUNT(Calculations!BP168:BY168)&lt;3,COUNT(Calculations!BZ168:CI168)&lt;3),"N/A",IF(ISERROR(TTEST(Calculations!BP168:BY168,Calculations!BZ168:CI168,2,2)),"N/A",TTEST(Calculations!BP168:BY168,Calculations!BZ168:CI168,2,2)))</f>
        <v>N/A</v>
      </c>
      <c r="J167" s="84" t="e">
        <f t="shared" si="15"/>
        <v>#DIV/0!</v>
      </c>
      <c r="K167" s="89" t="str">
        <f>IF(AND('Test Sample Data'!N167&gt;=35,'Control Sample Data'!N167&gt;=35),"Type 3",IF(AND('Test Sample Data'!N167&gt;=30,'Control Sample Data'!N167&gt;=30,OR(I167&gt;=0.05,I167="N/A")),"Type 2",IF(OR(AND('Test Sample Data'!N167&gt;=30,'Control Sample Data'!N167&lt;=30),AND('Test Sample Data'!N167&lt;=30,'Control Sample Data'!N167&gt;=30)),"Type 1","OKAY")))</f>
        <v>OKAY</v>
      </c>
    </row>
    <row r="168" spans="1:11" ht="12.75">
      <c r="A168" s="90"/>
      <c r="B168" s="91" t="str">
        <f>'Gene Table'!D168</f>
        <v>MIMAT0010195</v>
      </c>
      <c r="C168" s="83" t="s">
        <v>285</v>
      </c>
      <c r="D168" s="84" t="e">
        <f>Calculations!BN169</f>
        <v>#DIV/0!</v>
      </c>
      <c r="E168" s="84" t="e">
        <f>Calculations!BO169</f>
        <v>#DIV/0!</v>
      </c>
      <c r="F168" s="85" t="e">
        <f t="shared" si="12"/>
        <v>#DIV/0!</v>
      </c>
      <c r="G168" s="85" t="e">
        <f t="shared" si="13"/>
        <v>#DIV/0!</v>
      </c>
      <c r="H168" s="84" t="e">
        <f t="shared" si="14"/>
        <v>#DIV/0!</v>
      </c>
      <c r="I168" s="88" t="str">
        <f>IF(OR(COUNT(Calculations!BP169:BY169)&lt;3,COUNT(Calculations!BZ169:CI169)&lt;3),"N/A",IF(ISERROR(TTEST(Calculations!BP169:BY169,Calculations!BZ169:CI169,2,2)),"N/A",TTEST(Calculations!BP169:BY169,Calculations!BZ169:CI169,2,2)))</f>
        <v>N/A</v>
      </c>
      <c r="J168" s="84" t="e">
        <f t="shared" si="15"/>
        <v>#DIV/0!</v>
      </c>
      <c r="K168" s="89" t="str">
        <f>IF(AND('Test Sample Data'!N168&gt;=35,'Control Sample Data'!N168&gt;=35),"Type 3",IF(AND('Test Sample Data'!N168&gt;=30,'Control Sample Data'!N168&gt;=30,OR(I168&gt;=0.05,I168="N/A")),"Type 2",IF(OR(AND('Test Sample Data'!N168&gt;=30,'Control Sample Data'!N168&lt;=30),AND('Test Sample Data'!N168&lt;=30,'Control Sample Data'!N168&gt;=30)),"Type 1","OKAY")))</f>
        <v>OKAY</v>
      </c>
    </row>
    <row r="169" spans="1:11" ht="12.75">
      <c r="A169" s="90"/>
      <c r="B169" s="91" t="str">
        <f>'Gene Table'!D169</f>
        <v>MIMAT0015072</v>
      </c>
      <c r="C169" s="83" t="s">
        <v>289</v>
      </c>
      <c r="D169" s="84" t="e">
        <f>Calculations!BN170</f>
        <v>#DIV/0!</v>
      </c>
      <c r="E169" s="84" t="e">
        <f>Calculations!BO170</f>
        <v>#DIV/0!</v>
      </c>
      <c r="F169" s="85" t="e">
        <f t="shared" si="12"/>
        <v>#DIV/0!</v>
      </c>
      <c r="G169" s="85" t="e">
        <f t="shared" si="13"/>
        <v>#DIV/0!</v>
      </c>
      <c r="H169" s="84" t="e">
        <f t="shared" si="14"/>
        <v>#DIV/0!</v>
      </c>
      <c r="I169" s="88" t="str">
        <f>IF(OR(COUNT(Calculations!BP170:BY170)&lt;3,COUNT(Calculations!BZ170:CI170)&lt;3),"N/A",IF(ISERROR(TTEST(Calculations!BP170:BY170,Calculations!BZ170:CI170,2,2)),"N/A",TTEST(Calculations!BP170:BY170,Calculations!BZ170:CI170,2,2)))</f>
        <v>N/A</v>
      </c>
      <c r="J169" s="84" t="e">
        <f t="shared" si="15"/>
        <v>#DIV/0!</v>
      </c>
      <c r="K169" s="89" t="str">
        <f>IF(AND('Test Sample Data'!N169&gt;=35,'Control Sample Data'!N169&gt;=35),"Type 3",IF(AND('Test Sample Data'!N169&gt;=30,'Control Sample Data'!N169&gt;=30,OR(I169&gt;=0.05,I169="N/A")),"Type 2",IF(OR(AND('Test Sample Data'!N169&gt;=30,'Control Sample Data'!N169&lt;=30),AND('Test Sample Data'!N169&lt;=30,'Control Sample Data'!N169&gt;=30)),"Type 1","OKAY")))</f>
        <v>OKAY</v>
      </c>
    </row>
    <row r="170" spans="1:11" ht="12.75">
      <c r="A170" s="90"/>
      <c r="B170" s="91" t="str">
        <f>'Gene Table'!D170</f>
        <v>MIMAT0004592</v>
      </c>
      <c r="C170" s="83" t="s">
        <v>293</v>
      </c>
      <c r="D170" s="84" t="e">
        <f>Calculations!BN171</f>
        <v>#DIV/0!</v>
      </c>
      <c r="E170" s="84" t="e">
        <f>Calculations!BO171</f>
        <v>#DIV/0!</v>
      </c>
      <c r="F170" s="85" t="e">
        <f t="shared" si="12"/>
        <v>#DIV/0!</v>
      </c>
      <c r="G170" s="85" t="e">
        <f t="shared" si="13"/>
        <v>#DIV/0!</v>
      </c>
      <c r="H170" s="84" t="e">
        <f t="shared" si="14"/>
        <v>#DIV/0!</v>
      </c>
      <c r="I170" s="88" t="str">
        <f>IF(OR(COUNT(Calculations!BP171:BY171)&lt;3,COUNT(Calculations!BZ171:CI171)&lt;3),"N/A",IF(ISERROR(TTEST(Calculations!BP171:BY171,Calculations!BZ171:CI171,2,2)),"N/A",TTEST(Calculations!BP171:BY171,Calculations!BZ171:CI171,2,2)))</f>
        <v>N/A</v>
      </c>
      <c r="J170" s="84" t="e">
        <f t="shared" si="15"/>
        <v>#DIV/0!</v>
      </c>
      <c r="K170" s="89" t="str">
        <f>IF(AND('Test Sample Data'!N170&gt;=35,'Control Sample Data'!N170&gt;=35),"Type 3",IF(AND('Test Sample Data'!N170&gt;=30,'Control Sample Data'!N170&gt;=30,OR(I170&gt;=0.05,I170="N/A")),"Type 2",IF(OR(AND('Test Sample Data'!N170&gt;=30,'Control Sample Data'!N170&lt;=30),AND('Test Sample Data'!N170&lt;=30,'Control Sample Data'!N170&gt;=30)),"Type 1","OKAY")))</f>
        <v>OKAY</v>
      </c>
    </row>
    <row r="171" spans="1:11" ht="12.75">
      <c r="A171" s="90"/>
      <c r="B171" s="91" t="str">
        <f>'Gene Table'!D171</f>
        <v>MIMAT0004603</v>
      </c>
      <c r="C171" s="83" t="s">
        <v>297</v>
      </c>
      <c r="D171" s="84" t="e">
        <f>Calculations!BN172</f>
        <v>#DIV/0!</v>
      </c>
      <c r="E171" s="84" t="e">
        <f>Calculations!BO172</f>
        <v>#DIV/0!</v>
      </c>
      <c r="F171" s="85" t="e">
        <f t="shared" si="12"/>
        <v>#DIV/0!</v>
      </c>
      <c r="G171" s="85" t="e">
        <f t="shared" si="13"/>
        <v>#DIV/0!</v>
      </c>
      <c r="H171" s="84" t="e">
        <f t="shared" si="14"/>
        <v>#DIV/0!</v>
      </c>
      <c r="I171" s="88" t="str">
        <f>IF(OR(COUNT(Calculations!BP172:BY172)&lt;3,COUNT(Calculations!BZ172:CI172)&lt;3),"N/A",IF(ISERROR(TTEST(Calculations!BP172:BY172,Calculations!BZ172:CI172,2,2)),"N/A",TTEST(Calculations!BP172:BY172,Calculations!BZ172:CI172,2,2)))</f>
        <v>N/A</v>
      </c>
      <c r="J171" s="84" t="e">
        <f t="shared" si="15"/>
        <v>#DIV/0!</v>
      </c>
      <c r="K171" s="89" t="str">
        <f>IF(AND('Test Sample Data'!N171&gt;=35,'Control Sample Data'!N171&gt;=35),"Type 3",IF(AND('Test Sample Data'!N171&gt;=30,'Control Sample Data'!N171&gt;=30,OR(I171&gt;=0.05,I171="N/A")),"Type 2",IF(OR(AND('Test Sample Data'!N171&gt;=30,'Control Sample Data'!N171&lt;=30),AND('Test Sample Data'!N171&lt;=30,'Control Sample Data'!N171&gt;=30)),"Type 1","OKAY")))</f>
        <v>OKAY</v>
      </c>
    </row>
    <row r="172" spans="1:11" ht="12.75">
      <c r="A172" s="90"/>
      <c r="B172" s="91" t="str">
        <f>'Gene Table'!D172</f>
        <v>MIMAT0004598</v>
      </c>
      <c r="C172" s="83" t="s">
        <v>301</v>
      </c>
      <c r="D172" s="84" t="e">
        <f>Calculations!BN173</f>
        <v>#DIV/0!</v>
      </c>
      <c r="E172" s="84" t="e">
        <f>Calculations!BO173</f>
        <v>#DIV/0!</v>
      </c>
      <c r="F172" s="85" t="e">
        <f t="shared" si="12"/>
        <v>#DIV/0!</v>
      </c>
      <c r="G172" s="85" t="e">
        <f t="shared" si="13"/>
        <v>#DIV/0!</v>
      </c>
      <c r="H172" s="84" t="e">
        <f t="shared" si="14"/>
        <v>#DIV/0!</v>
      </c>
      <c r="I172" s="88" t="str">
        <f>IF(OR(COUNT(Calculations!BP173:BY173)&lt;3,COUNT(Calculations!BZ173:CI173)&lt;3),"N/A",IF(ISERROR(TTEST(Calculations!BP173:BY173,Calculations!BZ173:CI173,2,2)),"N/A",TTEST(Calculations!BP173:BY173,Calculations!BZ173:CI173,2,2)))</f>
        <v>N/A</v>
      </c>
      <c r="J172" s="84" t="e">
        <f t="shared" si="15"/>
        <v>#DIV/0!</v>
      </c>
      <c r="K172" s="89" t="str">
        <f>IF(AND('Test Sample Data'!N172&gt;=35,'Control Sample Data'!N172&gt;=35),"Type 3",IF(AND('Test Sample Data'!N172&gt;=30,'Control Sample Data'!N172&gt;=30,OR(I172&gt;=0.05,I172="N/A")),"Type 2",IF(OR(AND('Test Sample Data'!N172&gt;=30,'Control Sample Data'!N172&lt;=30),AND('Test Sample Data'!N172&lt;=30,'Control Sample Data'!N172&gt;=30)),"Type 1","OKAY")))</f>
        <v>OKAY</v>
      </c>
    </row>
    <row r="173" spans="1:11" ht="12.75">
      <c r="A173" s="90"/>
      <c r="B173" s="91" t="str">
        <f>'Gene Table'!D173</f>
        <v>MIMAT0004609</v>
      </c>
      <c r="C173" s="83" t="s">
        <v>305</v>
      </c>
      <c r="D173" s="84" t="e">
        <f>Calculations!BN174</f>
        <v>#DIV/0!</v>
      </c>
      <c r="E173" s="84" t="e">
        <f>Calculations!BO174</f>
        <v>#DIV/0!</v>
      </c>
      <c r="F173" s="85" t="e">
        <f t="shared" si="12"/>
        <v>#DIV/0!</v>
      </c>
      <c r="G173" s="85" t="e">
        <f t="shared" si="13"/>
        <v>#DIV/0!</v>
      </c>
      <c r="H173" s="84" t="e">
        <f t="shared" si="14"/>
        <v>#DIV/0!</v>
      </c>
      <c r="I173" s="88" t="str">
        <f>IF(OR(COUNT(Calculations!BP174:BY174)&lt;3,COUNT(Calculations!BZ174:CI174)&lt;3),"N/A",IF(ISERROR(TTEST(Calculations!BP174:BY174,Calculations!BZ174:CI174,2,2)),"N/A",TTEST(Calculations!BP174:BY174,Calculations!BZ174:CI174,2,2)))</f>
        <v>N/A</v>
      </c>
      <c r="J173" s="84" t="e">
        <f t="shared" si="15"/>
        <v>#DIV/0!</v>
      </c>
      <c r="K173" s="89" t="str">
        <f>IF(AND('Test Sample Data'!N173&gt;=35,'Control Sample Data'!N173&gt;=35),"Type 3",IF(AND('Test Sample Data'!N173&gt;=30,'Control Sample Data'!N173&gt;=30,OR(I173&gt;=0.05,I173="N/A")),"Type 2",IF(OR(AND('Test Sample Data'!N173&gt;=30,'Control Sample Data'!N173&lt;=30),AND('Test Sample Data'!N173&lt;=30,'Control Sample Data'!N173&gt;=30)),"Type 1","OKAY")))</f>
        <v>OKAY</v>
      </c>
    </row>
    <row r="174" spans="1:11" ht="12.75">
      <c r="A174" s="90"/>
      <c r="B174" s="91" t="str">
        <f>'Gene Table'!D174</f>
        <v>MIMAT0004488</v>
      </c>
      <c r="C174" s="83" t="s">
        <v>309</v>
      </c>
      <c r="D174" s="84" t="e">
        <f>Calculations!BN175</f>
        <v>#DIV/0!</v>
      </c>
      <c r="E174" s="84" t="e">
        <f>Calculations!BO175</f>
        <v>#DIV/0!</v>
      </c>
      <c r="F174" s="85" t="e">
        <f t="shared" si="12"/>
        <v>#DIV/0!</v>
      </c>
      <c r="G174" s="85" t="e">
        <f t="shared" si="13"/>
        <v>#DIV/0!</v>
      </c>
      <c r="H174" s="84" t="e">
        <f t="shared" si="14"/>
        <v>#DIV/0!</v>
      </c>
      <c r="I174" s="88" t="str">
        <f>IF(OR(COUNT(Calculations!BP175:BY175)&lt;3,COUNT(Calculations!BZ175:CI175)&lt;3),"N/A",IF(ISERROR(TTEST(Calculations!BP175:BY175,Calculations!BZ175:CI175,2,2)),"N/A",TTEST(Calculations!BP175:BY175,Calculations!BZ175:CI175,2,2)))</f>
        <v>N/A</v>
      </c>
      <c r="J174" s="84" t="e">
        <f t="shared" si="15"/>
        <v>#DIV/0!</v>
      </c>
      <c r="K174" s="89" t="str">
        <f>IF(AND('Test Sample Data'!N174&gt;=35,'Control Sample Data'!N174&gt;=35),"Type 3",IF(AND('Test Sample Data'!N174&gt;=30,'Control Sample Data'!N174&gt;=30,OR(I174&gt;=0.05,I174="N/A")),"Type 2",IF(OR(AND('Test Sample Data'!N174&gt;=30,'Control Sample Data'!N174&lt;=30),AND('Test Sample Data'!N174&lt;=30,'Control Sample Data'!N174&gt;=30)),"Type 1","OKAY")))</f>
        <v>OKAY</v>
      </c>
    </row>
    <row r="175" spans="1:11" ht="12.75">
      <c r="A175" s="90"/>
      <c r="B175" s="91" t="str">
        <f>'Gene Table'!D175</f>
        <v>MIMAT0004489</v>
      </c>
      <c r="C175" s="83" t="s">
        <v>313</v>
      </c>
      <c r="D175" s="84" t="e">
        <f>Calculations!BN176</f>
        <v>#DIV/0!</v>
      </c>
      <c r="E175" s="84" t="e">
        <f>Calculations!BO176</f>
        <v>#DIV/0!</v>
      </c>
      <c r="F175" s="85" t="e">
        <f t="shared" si="12"/>
        <v>#DIV/0!</v>
      </c>
      <c r="G175" s="85" t="e">
        <f t="shared" si="13"/>
        <v>#DIV/0!</v>
      </c>
      <c r="H175" s="84" t="e">
        <f t="shared" si="14"/>
        <v>#DIV/0!</v>
      </c>
      <c r="I175" s="88" t="str">
        <f>IF(OR(COUNT(Calculations!BP176:BY176)&lt;3,COUNT(Calculations!BZ176:CI176)&lt;3),"N/A",IF(ISERROR(TTEST(Calculations!BP176:BY176,Calculations!BZ176:CI176,2,2)),"N/A",TTEST(Calculations!BP176:BY176,Calculations!BZ176:CI176,2,2)))</f>
        <v>N/A</v>
      </c>
      <c r="J175" s="84" t="e">
        <f t="shared" si="15"/>
        <v>#DIV/0!</v>
      </c>
      <c r="K175" s="89" t="str">
        <f>IF(AND('Test Sample Data'!N175&gt;=35,'Control Sample Data'!N175&gt;=35),"Type 3",IF(AND('Test Sample Data'!N175&gt;=30,'Control Sample Data'!N175&gt;=30,OR(I175&gt;=0.05,I175="N/A")),"Type 2",IF(OR(AND('Test Sample Data'!N175&gt;=30,'Control Sample Data'!N175&lt;=30),AND('Test Sample Data'!N175&lt;=30,'Control Sample Data'!N175&gt;=30)),"Type 1","OKAY")))</f>
        <v>OKAY</v>
      </c>
    </row>
    <row r="176" spans="1:11" ht="12.75">
      <c r="A176" s="90"/>
      <c r="B176" s="91" t="str">
        <f>'Gene Table'!D176</f>
        <v>MIMAT0000071</v>
      </c>
      <c r="C176" s="83" t="s">
        <v>317</v>
      </c>
      <c r="D176" s="84" t="e">
        <f>Calculations!BN177</f>
        <v>#DIV/0!</v>
      </c>
      <c r="E176" s="84" t="e">
        <f>Calculations!BO177</f>
        <v>#DIV/0!</v>
      </c>
      <c r="F176" s="85" t="e">
        <f t="shared" si="12"/>
        <v>#DIV/0!</v>
      </c>
      <c r="G176" s="85" t="e">
        <f t="shared" si="13"/>
        <v>#DIV/0!</v>
      </c>
      <c r="H176" s="84" t="e">
        <f t="shared" si="14"/>
        <v>#DIV/0!</v>
      </c>
      <c r="I176" s="88" t="str">
        <f>IF(OR(COUNT(Calculations!BP177:BY177)&lt;3,COUNT(Calculations!BZ177:CI177)&lt;3),"N/A",IF(ISERROR(TTEST(Calculations!BP177:BY177,Calculations!BZ177:CI177,2,2)),"N/A",TTEST(Calculations!BP177:BY177,Calculations!BZ177:CI177,2,2)))</f>
        <v>N/A</v>
      </c>
      <c r="J176" s="84" t="e">
        <f t="shared" si="15"/>
        <v>#DIV/0!</v>
      </c>
      <c r="K176" s="89" t="str">
        <f>IF(AND('Test Sample Data'!N176&gt;=35,'Control Sample Data'!N176&gt;=35),"Type 3",IF(AND('Test Sample Data'!N176&gt;=30,'Control Sample Data'!N176&gt;=30,OR(I176&gt;=0.05,I176="N/A")),"Type 2",IF(OR(AND('Test Sample Data'!N176&gt;=30,'Control Sample Data'!N176&lt;=30),AND('Test Sample Data'!N176&lt;=30,'Control Sample Data'!N176&gt;=30)),"Type 1","OKAY")))</f>
        <v>OKAY</v>
      </c>
    </row>
    <row r="177" spans="1:11" ht="12.75">
      <c r="A177" s="90"/>
      <c r="B177" s="91" t="str">
        <f>'Gene Table'!D177</f>
        <v>MIMAT0004751</v>
      </c>
      <c r="C177" s="83" t="s">
        <v>321</v>
      </c>
      <c r="D177" s="84" t="e">
        <f>Calculations!BN178</f>
        <v>#DIV/0!</v>
      </c>
      <c r="E177" s="84" t="e">
        <f>Calculations!BO178</f>
        <v>#DIV/0!</v>
      </c>
      <c r="F177" s="85" t="e">
        <f t="shared" si="12"/>
        <v>#DIV/0!</v>
      </c>
      <c r="G177" s="85" t="e">
        <f t="shared" si="13"/>
        <v>#DIV/0!</v>
      </c>
      <c r="H177" s="84" t="e">
        <f t="shared" si="14"/>
        <v>#DIV/0!</v>
      </c>
      <c r="I177" s="88" t="str">
        <f>IF(OR(COUNT(Calculations!BP178:BY178)&lt;3,COUNT(Calculations!BZ178:CI178)&lt;3),"N/A",IF(ISERROR(TTEST(Calculations!BP178:BY178,Calculations!BZ178:CI178,2,2)),"N/A",TTEST(Calculations!BP178:BY178,Calculations!BZ178:CI178,2,2)))</f>
        <v>N/A</v>
      </c>
      <c r="J177" s="84" t="e">
        <f t="shared" si="15"/>
        <v>#DIV/0!</v>
      </c>
      <c r="K177" s="89" t="str">
        <f>IF(AND('Test Sample Data'!N177&gt;=35,'Control Sample Data'!N177&gt;=35),"Type 3",IF(AND('Test Sample Data'!N177&gt;=30,'Control Sample Data'!N177&gt;=30,OR(I177&gt;=0.05,I177="N/A")),"Type 2",IF(OR(AND('Test Sample Data'!N177&gt;=30,'Control Sample Data'!N177&lt;=30),AND('Test Sample Data'!N177&lt;=30,'Control Sample Data'!N177&gt;=30)),"Type 1","OKAY")))</f>
        <v>OKAY</v>
      </c>
    </row>
    <row r="178" spans="1:11" ht="12.75">
      <c r="A178" s="90"/>
      <c r="B178" s="91" t="str">
        <f>'Gene Table'!D178</f>
        <v>MIMAT0001618</v>
      </c>
      <c r="C178" s="83" t="s">
        <v>325</v>
      </c>
      <c r="D178" s="84" t="e">
        <f>Calculations!BN179</f>
        <v>#DIV/0!</v>
      </c>
      <c r="E178" s="84" t="e">
        <f>Calculations!BO179</f>
        <v>#DIV/0!</v>
      </c>
      <c r="F178" s="85" t="e">
        <f t="shared" si="12"/>
        <v>#DIV/0!</v>
      </c>
      <c r="G178" s="85" t="e">
        <f t="shared" si="13"/>
        <v>#DIV/0!</v>
      </c>
      <c r="H178" s="84" t="e">
        <f t="shared" si="14"/>
        <v>#DIV/0!</v>
      </c>
      <c r="I178" s="88" t="str">
        <f>IF(OR(COUNT(Calculations!BP179:BY179)&lt;3,COUNT(Calculations!BZ179:CI179)&lt;3),"N/A",IF(ISERROR(TTEST(Calculations!BP179:BY179,Calculations!BZ179:CI179,2,2)),"N/A",TTEST(Calculations!BP179:BY179,Calculations!BZ179:CI179,2,2)))</f>
        <v>N/A</v>
      </c>
      <c r="J178" s="84" t="e">
        <f t="shared" si="15"/>
        <v>#DIV/0!</v>
      </c>
      <c r="K178" s="89" t="str">
        <f>IF(AND('Test Sample Data'!N178&gt;=35,'Control Sample Data'!N178&gt;=35),"Type 3",IF(AND('Test Sample Data'!N178&gt;=30,'Control Sample Data'!N178&gt;=30,OR(I178&gt;=0.05,I178="N/A")),"Type 2",IF(OR(AND('Test Sample Data'!N178&gt;=30,'Control Sample Data'!N178&lt;=30),AND('Test Sample Data'!N178&lt;=30,'Control Sample Data'!N178&gt;=30)),"Type 1","OKAY")))</f>
        <v>OKAY</v>
      </c>
    </row>
    <row r="179" spans="1:11" ht="12.75">
      <c r="A179" s="90"/>
      <c r="B179" s="91" t="str">
        <f>'Gene Table'!D179</f>
        <v>MIMAT0004767</v>
      </c>
      <c r="C179" s="83" t="s">
        <v>329</v>
      </c>
      <c r="D179" s="84" t="e">
        <f>Calculations!BN180</f>
        <v>#DIV/0!</v>
      </c>
      <c r="E179" s="84" t="e">
        <f>Calculations!BO180</f>
        <v>#DIV/0!</v>
      </c>
      <c r="F179" s="85" t="e">
        <f t="shared" si="12"/>
        <v>#DIV/0!</v>
      </c>
      <c r="G179" s="85" t="e">
        <f t="shared" si="13"/>
        <v>#DIV/0!</v>
      </c>
      <c r="H179" s="84" t="e">
        <f t="shared" si="14"/>
        <v>#DIV/0!</v>
      </c>
      <c r="I179" s="88" t="str">
        <f>IF(OR(COUNT(Calculations!BP180:BY180)&lt;3,COUNT(Calculations!BZ180:CI180)&lt;3),"N/A",IF(ISERROR(TTEST(Calculations!BP180:BY180,Calculations!BZ180:CI180,2,2)),"N/A",TTEST(Calculations!BP180:BY180,Calculations!BZ180:CI180,2,2)))</f>
        <v>N/A</v>
      </c>
      <c r="J179" s="84" t="e">
        <f t="shared" si="15"/>
        <v>#DIV/0!</v>
      </c>
      <c r="K179" s="89" t="str">
        <f>IF(AND('Test Sample Data'!N179&gt;=35,'Control Sample Data'!N179&gt;=35),"Type 3",IF(AND('Test Sample Data'!N179&gt;=30,'Control Sample Data'!N179&gt;=30,OR(I179&gt;=0.05,I179="N/A")),"Type 2",IF(OR(AND('Test Sample Data'!N179&gt;=30,'Control Sample Data'!N179&lt;=30),AND('Test Sample Data'!N179&lt;=30,'Control Sample Data'!N179&gt;=30)),"Type 1","OKAY")))</f>
        <v>OKAY</v>
      </c>
    </row>
    <row r="180" spans="1:11" ht="12.75">
      <c r="A180" s="90"/>
      <c r="B180" s="91" t="str">
        <f>'Gene Table'!D180</f>
        <v>MIMAT0004562</v>
      </c>
      <c r="C180" s="83" t="s">
        <v>333</v>
      </c>
      <c r="D180" s="84" t="e">
        <f>Calculations!BN181</f>
        <v>#DIV/0!</v>
      </c>
      <c r="E180" s="84" t="e">
        <f>Calculations!BO181</f>
        <v>#DIV/0!</v>
      </c>
      <c r="F180" s="85" t="e">
        <f t="shared" si="12"/>
        <v>#DIV/0!</v>
      </c>
      <c r="G180" s="85" t="e">
        <f t="shared" si="13"/>
        <v>#DIV/0!</v>
      </c>
      <c r="H180" s="84" t="e">
        <f t="shared" si="14"/>
        <v>#DIV/0!</v>
      </c>
      <c r="I180" s="88" t="str">
        <f>IF(OR(COUNT(Calculations!BP181:BY181)&lt;3,COUNT(Calculations!BZ181:CI181)&lt;3),"N/A",IF(ISERROR(TTEST(Calculations!BP181:BY181,Calculations!BZ181:CI181,2,2)),"N/A",TTEST(Calculations!BP181:BY181,Calculations!BZ181:CI181,2,2)))</f>
        <v>N/A</v>
      </c>
      <c r="J180" s="84" t="e">
        <f t="shared" si="15"/>
        <v>#DIV/0!</v>
      </c>
      <c r="K180" s="89" t="str">
        <f>IF(AND('Test Sample Data'!N180&gt;=35,'Control Sample Data'!N180&gt;=35),"Type 3",IF(AND('Test Sample Data'!N180&gt;=30,'Control Sample Data'!N180&gt;=30,OR(I180&gt;=0.05,I180="N/A")),"Type 2",IF(OR(AND('Test Sample Data'!N180&gt;=30,'Control Sample Data'!N180&lt;=30),AND('Test Sample Data'!N180&lt;=30,'Control Sample Data'!N180&gt;=30)),"Type 1","OKAY")))</f>
        <v>OKAY</v>
      </c>
    </row>
    <row r="181" spans="1:11" ht="12.75">
      <c r="A181" s="90"/>
      <c r="B181" s="91" t="str">
        <f>'Gene Table'!D181</f>
        <v>MIMAT0004490</v>
      </c>
      <c r="C181" s="83" t="s">
        <v>337</v>
      </c>
      <c r="D181" s="84" t="e">
        <f>Calculations!BN182</f>
        <v>#DIV/0!</v>
      </c>
      <c r="E181" s="84" t="e">
        <f>Calculations!BO182</f>
        <v>#DIV/0!</v>
      </c>
      <c r="F181" s="85" t="e">
        <f t="shared" si="12"/>
        <v>#DIV/0!</v>
      </c>
      <c r="G181" s="85" t="e">
        <f t="shared" si="13"/>
        <v>#DIV/0!</v>
      </c>
      <c r="H181" s="84" t="e">
        <f t="shared" si="14"/>
        <v>#DIV/0!</v>
      </c>
      <c r="I181" s="88" t="str">
        <f>IF(OR(COUNT(Calculations!BP182:BY182)&lt;3,COUNT(Calculations!BZ182:CI182)&lt;3),"N/A",IF(ISERROR(TTEST(Calculations!BP182:BY182,Calculations!BZ182:CI182,2,2)),"N/A",TTEST(Calculations!BP182:BY182,Calculations!BZ182:CI182,2,2)))</f>
        <v>N/A</v>
      </c>
      <c r="J181" s="84" t="e">
        <f t="shared" si="15"/>
        <v>#DIV/0!</v>
      </c>
      <c r="K181" s="89" t="str">
        <f>IF(AND('Test Sample Data'!N181&gt;=35,'Control Sample Data'!N181&gt;=35),"Type 3",IF(AND('Test Sample Data'!N181&gt;=30,'Control Sample Data'!N181&gt;=30,OR(I181&gt;=0.05,I181="N/A")),"Type 2",IF(OR(AND('Test Sample Data'!N181&gt;=30,'Control Sample Data'!N181&lt;=30),AND('Test Sample Data'!N181&lt;=30,'Control Sample Data'!N181&gt;=30)),"Type 1","OKAY")))</f>
        <v>OKAY</v>
      </c>
    </row>
    <row r="182" spans="1:11" ht="12.75">
      <c r="A182" s="90"/>
      <c r="B182" s="91" t="str">
        <f>'Gene Table'!D182</f>
        <v>MIMAT0004491</v>
      </c>
      <c r="C182" s="83" t="s">
        <v>341</v>
      </c>
      <c r="D182" s="84" t="e">
        <f>Calculations!BN183</f>
        <v>#DIV/0!</v>
      </c>
      <c r="E182" s="84" t="e">
        <f>Calculations!BO183</f>
        <v>#DIV/0!</v>
      </c>
      <c r="F182" s="85" t="e">
        <f t="shared" si="12"/>
        <v>#DIV/0!</v>
      </c>
      <c r="G182" s="85" t="e">
        <f t="shared" si="13"/>
        <v>#DIV/0!</v>
      </c>
      <c r="H182" s="84" t="e">
        <f t="shared" si="14"/>
        <v>#DIV/0!</v>
      </c>
      <c r="I182" s="88" t="str">
        <f>IF(OR(COUNT(Calculations!BP183:BY183)&lt;3,COUNT(Calculations!BZ183:CI183)&lt;3),"N/A",IF(ISERROR(TTEST(Calculations!BP183:BY183,Calculations!BZ183:CI183,2,2)),"N/A",TTEST(Calculations!BP183:BY183,Calculations!BZ183:CI183,2,2)))</f>
        <v>N/A</v>
      </c>
      <c r="J182" s="84" t="e">
        <f t="shared" si="15"/>
        <v>#DIV/0!</v>
      </c>
      <c r="K182" s="89" t="str">
        <f>IF(AND('Test Sample Data'!N182&gt;=35,'Control Sample Data'!N182&gt;=35),"Type 3",IF(AND('Test Sample Data'!N182&gt;=30,'Control Sample Data'!N182&gt;=30,OR(I182&gt;=0.05,I182="N/A")),"Type 2",IF(OR(AND('Test Sample Data'!N182&gt;=30,'Control Sample Data'!N182&lt;=30),AND('Test Sample Data'!N182&lt;=30,'Control Sample Data'!N182&gt;=30)),"Type 1","OKAY")))</f>
        <v>OKAY</v>
      </c>
    </row>
    <row r="183" spans="1:11" ht="12.75">
      <c r="A183" s="90"/>
      <c r="B183" s="91" t="str">
        <f>'Gene Table'!D183</f>
        <v>NC</v>
      </c>
      <c r="C183" s="83" t="s">
        <v>345</v>
      </c>
      <c r="D183" s="84" t="e">
        <f>Calculations!BN184</f>
        <v>#DIV/0!</v>
      </c>
      <c r="E183" s="84" t="e">
        <f>Calculations!BO184</f>
        <v>#DIV/0!</v>
      </c>
      <c r="F183" s="85" t="e">
        <f aca="true" t="shared" si="16" ref="F183:F194">2^-D183</f>
        <v>#DIV/0!</v>
      </c>
      <c r="G183" s="85" t="e">
        <f aca="true" t="shared" si="17" ref="G183:G194">2^-E183</f>
        <v>#DIV/0!</v>
      </c>
      <c r="H183" s="84" t="e">
        <f aca="true" t="shared" si="18" ref="H183:H194">F183/G183</f>
        <v>#DIV/0!</v>
      </c>
      <c r="I183" s="88" t="str">
        <f>IF(OR(COUNT(Calculations!BP184:BY184)&lt;3,COUNT(Calculations!BZ184:CI184)&lt;3),"N/A",IF(ISERROR(TTEST(Calculations!BP184:BY184,Calculations!BZ184:CI184,2,2)),"N/A",TTEST(Calculations!BP184:BY184,Calculations!BZ184:CI184,2,2)))</f>
        <v>N/A</v>
      </c>
      <c r="J183" s="84" t="e">
        <f aca="true" t="shared" si="19" ref="J183:J194">IF(H183&gt;1,H183,-1/H183)</f>
        <v>#DIV/0!</v>
      </c>
      <c r="K183" s="89" t="str">
        <f>IF(AND('Test Sample Data'!N183&gt;=35,'Control Sample Data'!N183&gt;=35),"Type 3",IF(AND('Test Sample Data'!N183&gt;=30,'Control Sample Data'!N183&gt;=30,OR(I183&gt;=0.05,I183="N/A")),"Type 2",IF(OR(AND('Test Sample Data'!N183&gt;=30,'Control Sample Data'!N183&lt;=30),AND('Test Sample Data'!N183&lt;=30,'Control Sample Data'!N183&gt;=30)),"Type 1","OKAY")))</f>
        <v>OKAY</v>
      </c>
    </row>
    <row r="184" spans="1:11" ht="12.75">
      <c r="A184" s="90"/>
      <c r="B184" s="91" t="str">
        <f>'Gene Table'!D184</f>
        <v>NC</v>
      </c>
      <c r="C184" s="83" t="s">
        <v>347</v>
      </c>
      <c r="D184" s="84" t="e">
        <f>Calculations!BN185</f>
        <v>#DIV/0!</v>
      </c>
      <c r="E184" s="84" t="e">
        <f>Calculations!BO185</f>
        <v>#DIV/0!</v>
      </c>
      <c r="F184" s="85" t="e">
        <f t="shared" si="16"/>
        <v>#DIV/0!</v>
      </c>
      <c r="G184" s="85" t="e">
        <f t="shared" si="17"/>
        <v>#DIV/0!</v>
      </c>
      <c r="H184" s="84" t="e">
        <f t="shared" si="18"/>
        <v>#DIV/0!</v>
      </c>
      <c r="I184" s="88" t="str">
        <f>IF(OR(COUNT(Calculations!BP185:BY185)&lt;3,COUNT(Calculations!BZ185:CI185)&lt;3),"N/A",IF(ISERROR(TTEST(Calculations!BP185:BY185,Calculations!BZ185:CI185,2,2)),"N/A",TTEST(Calculations!BP185:BY185,Calculations!BZ185:CI185,2,2)))</f>
        <v>N/A</v>
      </c>
      <c r="J184" s="84" t="e">
        <f t="shared" si="19"/>
        <v>#DIV/0!</v>
      </c>
      <c r="K184" s="89" t="str">
        <f>IF(AND('Test Sample Data'!N184&gt;=35,'Control Sample Data'!N184&gt;=35),"Type 3",IF(AND('Test Sample Data'!N184&gt;=30,'Control Sample Data'!N184&gt;=30,OR(I184&gt;=0.05,I184="N/A")),"Type 2",IF(OR(AND('Test Sample Data'!N184&gt;=30,'Control Sample Data'!N184&lt;=30),AND('Test Sample Data'!N184&lt;=30,'Control Sample Data'!N184&gt;=30)),"Type 1","OKAY")))</f>
        <v>OKAY</v>
      </c>
    </row>
    <row r="185" spans="1:11" ht="12.75">
      <c r="A185" s="90"/>
      <c r="B185" s="91" t="str">
        <f>'Gene Table'!D185</f>
        <v>NR_002752</v>
      </c>
      <c r="C185" s="83" t="s">
        <v>348</v>
      </c>
      <c r="D185" s="84" t="e">
        <f>Calculations!BN186</f>
        <v>#DIV/0!</v>
      </c>
      <c r="E185" s="84" t="e">
        <f>Calculations!BO186</f>
        <v>#DIV/0!</v>
      </c>
      <c r="F185" s="85" t="e">
        <f t="shared" si="16"/>
        <v>#DIV/0!</v>
      </c>
      <c r="G185" s="85" t="e">
        <f t="shared" si="17"/>
        <v>#DIV/0!</v>
      </c>
      <c r="H185" s="84" t="e">
        <f t="shared" si="18"/>
        <v>#DIV/0!</v>
      </c>
      <c r="I185" s="88" t="str">
        <f>IF(OR(COUNT(Calculations!BP186:BY186)&lt;3,COUNT(Calculations!BZ186:CI186)&lt;3),"N/A",IF(ISERROR(TTEST(Calculations!BP186:BY186,Calculations!BZ186:CI186,2,2)),"N/A",TTEST(Calculations!BP186:BY186,Calculations!BZ186:CI186,2,2)))</f>
        <v>N/A</v>
      </c>
      <c r="J185" s="84" t="e">
        <f t="shared" si="19"/>
        <v>#DIV/0!</v>
      </c>
      <c r="K185" s="89" t="str">
        <f>IF(AND('Test Sample Data'!N185&gt;=35,'Control Sample Data'!N185&gt;=35),"Type 3",IF(AND('Test Sample Data'!N185&gt;=30,'Control Sample Data'!N185&gt;=30,OR(I185&gt;=0.05,I185="N/A")),"Type 2",IF(OR(AND('Test Sample Data'!N185&gt;=30,'Control Sample Data'!N185&lt;=30),AND('Test Sample Data'!N185&lt;=30,'Control Sample Data'!N185&gt;=30)),"Type 1","OKAY")))</f>
        <v>OKAY</v>
      </c>
    </row>
    <row r="186" spans="1:11" ht="12.75">
      <c r="A186" s="90"/>
      <c r="B186" s="91" t="str">
        <f>'Gene Table'!D186</f>
        <v>NR_002750</v>
      </c>
      <c r="C186" s="83" t="s">
        <v>352</v>
      </c>
      <c r="D186" s="84" t="e">
        <f>Calculations!BN187</f>
        <v>#DIV/0!</v>
      </c>
      <c r="E186" s="84" t="e">
        <f>Calculations!BO187</f>
        <v>#DIV/0!</v>
      </c>
      <c r="F186" s="85" t="e">
        <f t="shared" si="16"/>
        <v>#DIV/0!</v>
      </c>
      <c r="G186" s="85" t="e">
        <f t="shared" si="17"/>
        <v>#DIV/0!</v>
      </c>
      <c r="H186" s="84" t="e">
        <f t="shared" si="18"/>
        <v>#DIV/0!</v>
      </c>
      <c r="I186" s="88" t="str">
        <f>IF(OR(COUNT(Calculations!BP187:BY187)&lt;3,COUNT(Calculations!BZ187:CI187)&lt;3),"N/A",IF(ISERROR(TTEST(Calculations!BP187:BY187,Calculations!BZ187:CI187,2,2)),"N/A",TTEST(Calculations!BP187:BY187,Calculations!BZ187:CI187,2,2)))</f>
        <v>N/A</v>
      </c>
      <c r="J186" s="84" t="e">
        <f t="shared" si="19"/>
        <v>#DIV/0!</v>
      </c>
      <c r="K186" s="89" t="str">
        <f>IF(AND('Test Sample Data'!N186&gt;=35,'Control Sample Data'!N186&gt;=35),"Type 3",IF(AND('Test Sample Data'!N186&gt;=30,'Control Sample Data'!N186&gt;=30,OR(I186&gt;=0.05,I186="N/A")),"Type 2",IF(OR(AND('Test Sample Data'!N186&gt;=30,'Control Sample Data'!N186&lt;=30),AND('Test Sample Data'!N186&lt;=30,'Control Sample Data'!N186&gt;=30)),"Type 1","OKAY")))</f>
        <v>OKAY</v>
      </c>
    </row>
    <row r="187" spans="1:11" ht="12.75">
      <c r="A187" s="90"/>
      <c r="B187" s="91" t="str">
        <f>'Gene Table'!D187</f>
        <v>NR_002745</v>
      </c>
      <c r="C187" s="83" t="s">
        <v>356</v>
      </c>
      <c r="D187" s="84" t="e">
        <f>Calculations!BN188</f>
        <v>#DIV/0!</v>
      </c>
      <c r="E187" s="84" t="e">
        <f>Calculations!BO188</f>
        <v>#DIV/0!</v>
      </c>
      <c r="F187" s="85" t="e">
        <f t="shared" si="16"/>
        <v>#DIV/0!</v>
      </c>
      <c r="G187" s="85" t="e">
        <f t="shared" si="17"/>
        <v>#DIV/0!</v>
      </c>
      <c r="H187" s="84" t="e">
        <f t="shared" si="18"/>
        <v>#DIV/0!</v>
      </c>
      <c r="I187" s="88" t="str">
        <f>IF(OR(COUNT(Calculations!BP188:BY188)&lt;3,COUNT(Calculations!BZ188:CI188)&lt;3),"N/A",IF(ISERROR(TTEST(Calculations!BP188:BY188,Calculations!BZ188:CI188,2,2)),"N/A",TTEST(Calculations!BP188:BY188,Calculations!BZ188:CI188,2,2)))</f>
        <v>N/A</v>
      </c>
      <c r="J187" s="84" t="e">
        <f t="shared" si="19"/>
        <v>#DIV/0!</v>
      </c>
      <c r="K187" s="89" t="str">
        <f>IF(AND('Test Sample Data'!N187&gt;=35,'Control Sample Data'!N187&gt;=35),"Type 3",IF(AND('Test Sample Data'!N187&gt;=30,'Control Sample Data'!N187&gt;=30,OR(I187&gt;=0.05,I187="N/A")),"Type 2",IF(OR(AND('Test Sample Data'!N187&gt;=30,'Control Sample Data'!N187&lt;=30),AND('Test Sample Data'!N187&lt;=30,'Control Sample Data'!N187&gt;=30)),"Type 1","OKAY")))</f>
        <v>OKAY</v>
      </c>
    </row>
    <row r="188" spans="1:11" ht="12.75">
      <c r="A188" s="90"/>
      <c r="B188" s="91" t="str">
        <f>'Gene Table'!D188</f>
        <v>NR_002746</v>
      </c>
      <c r="C188" s="83" t="s">
        <v>360</v>
      </c>
      <c r="D188" s="84" t="e">
        <f>Calculations!BN189</f>
        <v>#DIV/0!</v>
      </c>
      <c r="E188" s="84" t="e">
        <f>Calculations!BO189</f>
        <v>#DIV/0!</v>
      </c>
      <c r="F188" s="85" t="e">
        <f t="shared" si="16"/>
        <v>#DIV/0!</v>
      </c>
      <c r="G188" s="85" t="e">
        <f t="shared" si="17"/>
        <v>#DIV/0!</v>
      </c>
      <c r="H188" s="84" t="e">
        <f t="shared" si="18"/>
        <v>#DIV/0!</v>
      </c>
      <c r="I188" s="88" t="str">
        <f>IF(OR(COUNT(Calculations!BP189:BY189)&lt;3,COUNT(Calculations!BZ189:CI189)&lt;3),"N/A",IF(ISERROR(TTEST(Calculations!BP189:BY189,Calculations!BZ189:CI189,2,2)),"N/A",TTEST(Calculations!BP189:BY189,Calculations!BZ189:CI189,2,2)))</f>
        <v>N/A</v>
      </c>
      <c r="J188" s="84" t="e">
        <f t="shared" si="19"/>
        <v>#DIV/0!</v>
      </c>
      <c r="K188" s="89" t="str">
        <f>IF(AND('Test Sample Data'!N188&gt;=35,'Control Sample Data'!N188&gt;=35),"Type 3",IF(AND('Test Sample Data'!N188&gt;=30,'Control Sample Data'!N188&gt;=30,OR(I188&gt;=0.05,I188="N/A")),"Type 2",IF(OR(AND('Test Sample Data'!N188&gt;=30,'Control Sample Data'!N188&lt;=30),AND('Test Sample Data'!N188&lt;=30,'Control Sample Data'!N188&gt;=30)),"Type 1","OKAY")))</f>
        <v>OKAY</v>
      </c>
    </row>
    <row r="189" spans="1:11" ht="12.75">
      <c r="A189" s="90"/>
      <c r="B189" s="91" t="str">
        <f>'Gene Table'!D189</f>
        <v>NR_002744</v>
      </c>
      <c r="C189" s="83" t="s">
        <v>364</v>
      </c>
      <c r="D189" s="84" t="e">
        <f>Calculations!BN190</f>
        <v>#DIV/0!</v>
      </c>
      <c r="E189" s="84" t="e">
        <f>Calculations!BO190</f>
        <v>#DIV/0!</v>
      </c>
      <c r="F189" s="85" t="e">
        <f t="shared" si="16"/>
        <v>#DIV/0!</v>
      </c>
      <c r="G189" s="85" t="e">
        <f t="shared" si="17"/>
        <v>#DIV/0!</v>
      </c>
      <c r="H189" s="84" t="e">
        <f t="shared" si="18"/>
        <v>#DIV/0!</v>
      </c>
      <c r="I189" s="88" t="str">
        <f>IF(OR(COUNT(Calculations!BP190:BY190)&lt;3,COUNT(Calculations!BZ190:CI190)&lt;3),"N/A",IF(ISERROR(TTEST(Calculations!BP190:BY190,Calculations!BZ190:CI190,2,2)),"N/A",TTEST(Calculations!BP190:BY190,Calculations!BZ190:CI190,2,2)))</f>
        <v>N/A</v>
      </c>
      <c r="J189" s="84" t="e">
        <f t="shared" si="19"/>
        <v>#DIV/0!</v>
      </c>
      <c r="K189" s="89" t="str">
        <f>IF(AND('Test Sample Data'!N189&gt;=35,'Control Sample Data'!N189&gt;=35),"Type 3",IF(AND('Test Sample Data'!N189&gt;=30,'Control Sample Data'!N189&gt;=30,OR(I189&gt;=0.05,I189="N/A")),"Type 2",IF(OR(AND('Test Sample Data'!N189&gt;=30,'Control Sample Data'!N189&lt;=30),AND('Test Sample Data'!N189&lt;=30,'Control Sample Data'!N189&gt;=30)),"Type 1","OKAY")))</f>
        <v>OKAY</v>
      </c>
    </row>
    <row r="190" spans="1:11" ht="12.75">
      <c r="A190" s="90"/>
      <c r="B190" s="91" t="str">
        <f>'Gene Table'!D190</f>
        <v>NR_002450</v>
      </c>
      <c r="C190" s="83" t="s">
        <v>368</v>
      </c>
      <c r="D190" s="84" t="e">
        <f>Calculations!BN191</f>
        <v>#DIV/0!</v>
      </c>
      <c r="E190" s="84" t="e">
        <f>Calculations!BO191</f>
        <v>#DIV/0!</v>
      </c>
      <c r="F190" s="85" t="e">
        <f t="shared" si="16"/>
        <v>#DIV/0!</v>
      </c>
      <c r="G190" s="85" t="e">
        <f t="shared" si="17"/>
        <v>#DIV/0!</v>
      </c>
      <c r="H190" s="84" t="e">
        <f t="shared" si="18"/>
        <v>#DIV/0!</v>
      </c>
      <c r="I190" s="88" t="str">
        <f>IF(OR(COUNT(Calculations!BP191:BY191)&lt;3,COUNT(Calculations!BZ191:CI191)&lt;3),"N/A",IF(ISERROR(TTEST(Calculations!BP191:BY191,Calculations!BZ191:CI191,2,2)),"N/A",TTEST(Calculations!BP191:BY191,Calculations!BZ191:CI191,2,2)))</f>
        <v>N/A</v>
      </c>
      <c r="J190" s="84" t="e">
        <f t="shared" si="19"/>
        <v>#DIV/0!</v>
      </c>
      <c r="K190" s="89" t="str">
        <f>IF(AND('Test Sample Data'!N190&gt;=35,'Control Sample Data'!N190&gt;=35),"Type 3",IF(AND('Test Sample Data'!N190&gt;=30,'Control Sample Data'!N190&gt;=30,OR(I190&gt;=0.05,I190="N/A")),"Type 2",IF(OR(AND('Test Sample Data'!N190&gt;=30,'Control Sample Data'!N190&lt;=30),AND('Test Sample Data'!N190&lt;=30,'Control Sample Data'!N190&gt;=30)),"Type 1","OKAY")))</f>
        <v>OKAY</v>
      </c>
    </row>
    <row r="191" spans="1:11" ht="12.75">
      <c r="A191" s="90"/>
      <c r="B191" s="91" t="str">
        <f>'Gene Table'!D191</f>
        <v>RT</v>
      </c>
      <c r="C191" s="83" t="s">
        <v>372</v>
      </c>
      <c r="D191" s="84" t="e">
        <f>Calculations!BN192</f>
        <v>#DIV/0!</v>
      </c>
      <c r="E191" s="84" t="e">
        <f>Calculations!BO192</f>
        <v>#DIV/0!</v>
      </c>
      <c r="F191" s="85" t="e">
        <f t="shared" si="16"/>
        <v>#DIV/0!</v>
      </c>
      <c r="G191" s="85" t="e">
        <f t="shared" si="17"/>
        <v>#DIV/0!</v>
      </c>
      <c r="H191" s="84" t="e">
        <f t="shared" si="18"/>
        <v>#DIV/0!</v>
      </c>
      <c r="I191" s="88" t="str">
        <f>IF(OR(COUNT(Calculations!BP192:BY192)&lt;3,COUNT(Calculations!BZ192:CI192)&lt;3),"N/A",IF(ISERROR(TTEST(Calculations!BP192:BY192,Calculations!BZ192:CI192,2,2)),"N/A",TTEST(Calculations!BP192:BY192,Calculations!BZ192:CI192,2,2)))</f>
        <v>N/A</v>
      </c>
      <c r="J191" s="84" t="e">
        <f t="shared" si="19"/>
        <v>#DIV/0!</v>
      </c>
      <c r="K191" s="89" t="str">
        <f>IF(AND('Test Sample Data'!N191&gt;=35,'Control Sample Data'!N191&gt;=35),"Type 3",IF(AND('Test Sample Data'!N191&gt;=30,'Control Sample Data'!N191&gt;=30,OR(I191&gt;=0.05,I191="N/A")),"Type 2",IF(OR(AND('Test Sample Data'!N191&gt;=30,'Control Sample Data'!N191&lt;=30),AND('Test Sample Data'!N191&lt;=30,'Control Sample Data'!N191&gt;=30)),"Type 1","OKAY")))</f>
        <v>OKAY</v>
      </c>
    </row>
    <row r="192" spans="1:11" ht="12.75">
      <c r="A192" s="90"/>
      <c r="B192" s="91" t="str">
        <f>'Gene Table'!D192</f>
        <v>RT</v>
      </c>
      <c r="C192" s="83" t="s">
        <v>374</v>
      </c>
      <c r="D192" s="84" t="e">
        <f>Calculations!BN193</f>
        <v>#DIV/0!</v>
      </c>
      <c r="E192" s="84" t="e">
        <f>Calculations!BO193</f>
        <v>#DIV/0!</v>
      </c>
      <c r="F192" s="85" t="e">
        <f t="shared" si="16"/>
        <v>#DIV/0!</v>
      </c>
      <c r="G192" s="85" t="e">
        <f t="shared" si="17"/>
        <v>#DIV/0!</v>
      </c>
      <c r="H192" s="84" t="e">
        <f t="shared" si="18"/>
        <v>#DIV/0!</v>
      </c>
      <c r="I192" s="88" t="str">
        <f>IF(OR(COUNT(Calculations!BP193:BY193)&lt;3,COUNT(Calculations!BZ193:CI193)&lt;3),"N/A",IF(ISERROR(TTEST(Calculations!BP193:BY193,Calculations!BZ193:CI193,2,2)),"N/A",TTEST(Calculations!BP193:BY193,Calculations!BZ193:CI193,2,2)))</f>
        <v>N/A</v>
      </c>
      <c r="J192" s="84" t="e">
        <f t="shared" si="19"/>
        <v>#DIV/0!</v>
      </c>
      <c r="K192" s="89" t="str">
        <f>IF(AND('Test Sample Data'!N192&gt;=35,'Control Sample Data'!N192&gt;=35),"Type 3",IF(AND('Test Sample Data'!N192&gt;=30,'Control Sample Data'!N192&gt;=30,OR(I192&gt;=0.05,I192="N/A")),"Type 2",IF(OR(AND('Test Sample Data'!N192&gt;=30,'Control Sample Data'!N192&lt;=30),AND('Test Sample Data'!N192&lt;=30,'Control Sample Data'!N192&gt;=30)),"Type 1","OKAY")))</f>
        <v>OKAY</v>
      </c>
    </row>
    <row r="193" spans="1:11" ht="12.75">
      <c r="A193" s="90"/>
      <c r="B193" s="91" t="str">
        <f>'Gene Table'!D193</f>
        <v>PCR</v>
      </c>
      <c r="C193" s="83" t="s">
        <v>375</v>
      </c>
      <c r="D193" s="84" t="e">
        <f>Calculations!BN194</f>
        <v>#DIV/0!</v>
      </c>
      <c r="E193" s="84" t="e">
        <f>Calculations!BO194</f>
        <v>#DIV/0!</v>
      </c>
      <c r="F193" s="85" t="e">
        <f t="shared" si="16"/>
        <v>#DIV/0!</v>
      </c>
      <c r="G193" s="85" t="e">
        <f t="shared" si="17"/>
        <v>#DIV/0!</v>
      </c>
      <c r="H193" s="84" t="e">
        <f t="shared" si="18"/>
        <v>#DIV/0!</v>
      </c>
      <c r="I193" s="88" t="str">
        <f>IF(OR(COUNT(Calculations!BP194:BY194)&lt;3,COUNT(Calculations!BZ194:CI194)&lt;3),"N/A",IF(ISERROR(TTEST(Calculations!BP194:BY194,Calculations!BZ194:CI194,2,2)),"N/A",TTEST(Calculations!BP194:BY194,Calculations!BZ194:CI194,2,2)))</f>
        <v>N/A</v>
      </c>
      <c r="J193" s="84" t="e">
        <f t="shared" si="19"/>
        <v>#DIV/0!</v>
      </c>
      <c r="K193" s="89" t="str">
        <f>IF(AND('Test Sample Data'!N193&gt;=35,'Control Sample Data'!N193&gt;=35),"Type 3",IF(AND('Test Sample Data'!N193&gt;=30,'Control Sample Data'!N193&gt;=30,OR(I193&gt;=0.05,I193="N/A")),"Type 2",IF(OR(AND('Test Sample Data'!N193&gt;=30,'Control Sample Data'!N193&lt;=30),AND('Test Sample Data'!N193&lt;=30,'Control Sample Data'!N193&gt;=30)),"Type 1","OKAY")))</f>
        <v>OKAY</v>
      </c>
    </row>
    <row r="194" spans="1:11" ht="12.75">
      <c r="A194" s="90"/>
      <c r="B194" s="91" t="str">
        <f>'Gene Table'!D194</f>
        <v>PCR</v>
      </c>
      <c r="C194" s="83" t="s">
        <v>377</v>
      </c>
      <c r="D194" s="84" t="e">
        <f>Calculations!BN195</f>
        <v>#DIV/0!</v>
      </c>
      <c r="E194" s="84" t="e">
        <f>Calculations!BO195</f>
        <v>#DIV/0!</v>
      </c>
      <c r="F194" s="85" t="e">
        <f t="shared" si="16"/>
        <v>#DIV/0!</v>
      </c>
      <c r="G194" s="85" t="e">
        <f t="shared" si="17"/>
        <v>#DIV/0!</v>
      </c>
      <c r="H194" s="84" t="e">
        <f t="shared" si="18"/>
        <v>#DIV/0!</v>
      </c>
      <c r="I194" s="88" t="str">
        <f>IF(OR(COUNT(Calculations!BP195:BY195)&lt;3,COUNT(Calculations!BZ195:CI195)&lt;3),"N/A",IF(ISERROR(TTEST(Calculations!BP195:BY195,Calculations!BZ195:CI195,2,2)),"N/A",TTEST(Calculations!BP195:BY195,Calculations!BZ195:CI195,2,2)))</f>
        <v>N/A</v>
      </c>
      <c r="J194" s="84" t="e">
        <f t="shared" si="19"/>
        <v>#DIV/0!</v>
      </c>
      <c r="K194" s="89" t="str">
        <f>IF(AND('Test Sample Data'!N194&gt;=35,'Control Sample Data'!N194&gt;=35),"Type 3",IF(AND('Test Sample Data'!N194&gt;=30,'Control Sample Data'!N194&gt;=30,OR(I194&gt;=0.05,I194="N/A")),"Type 2",IF(OR(AND('Test Sample Data'!N194&gt;=30,'Control Sample Data'!N194&lt;=30),AND('Test Sample Data'!N194&lt;=30,'Control Sample Data'!N194&gt;=30)),"Type 1","OKAY")))</f>
        <v>OKAY</v>
      </c>
    </row>
  </sheetData>
  <mergeCells count="8">
    <mergeCell ref="D1:E1"/>
    <mergeCell ref="F1:G1"/>
    <mergeCell ref="A1:A2"/>
    <mergeCell ref="A3:A98"/>
    <mergeCell ref="A99:A194"/>
    <mergeCell ref="B1:B2"/>
    <mergeCell ref="C1:C2"/>
    <mergeCell ref="K1:K2"/>
  </mergeCells>
  <conditionalFormatting sqref="H3:H436">
    <cfRule type="cellIs" priority="4" dxfId="0" operator="greaterThan" stopIfTrue="1">
      <formula>2</formula>
    </cfRule>
    <cfRule type="cellIs" priority="5" dxfId="1" operator="lessThan" stopIfTrue="1">
      <formula>0.33</formula>
    </cfRule>
  </conditionalFormatting>
  <conditionalFormatting sqref="I3:I436">
    <cfRule type="cellIs" priority="1" dxfId="0" operator="lessThanOrEqual" stopIfTrue="1">
      <formula>0.05</formula>
    </cfRule>
  </conditionalFormatting>
  <conditionalFormatting sqref="J3:J436">
    <cfRule type="cellIs" priority="2" dxfId="2" operator="greaterThan" stopIfTrue="1">
      <formula>2</formula>
    </cfRule>
    <cfRule type="cellIs" priority="3" dxfId="3" operator="lessThan" stopIfTrue="1">
      <formula>-2</formula>
    </cfRule>
  </conditionalFormatting>
  <printOptions/>
  <pageMargins left="0.75" right="0.75" top="1" bottom="1" header="0.5" footer="0.5"/>
  <pageSetup horizontalDpi="600" verticalDpi="600" orientation="landscape"/>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showGridLines="0" showRowColHeaders="0" workbookViewId="0" topLeftCell="A1">
      <selection activeCell="A1" sqref="A1"/>
    </sheetView>
  </sheetViews>
  <sheetFormatPr defaultColWidth="10.28125" defaultRowHeight="12.75"/>
  <sheetData/>
  <printOptions/>
  <pageMargins left="0.75" right="0.75" top="1" bottom="1" header="0.5" footer="0.5"/>
  <pageSetup horizontalDpi="600" verticalDpi="600" orientation="landscape"/>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H25"/>
  <sheetViews>
    <sheetView workbookViewId="0" topLeftCell="A1">
      <selection activeCell="B1" sqref="B1"/>
    </sheetView>
  </sheetViews>
  <sheetFormatPr defaultColWidth="9.00390625" defaultRowHeight="12.75" outlineLevelCol="7"/>
  <cols>
    <col min="1" max="15" width="8.7109375" style="74" customWidth="1"/>
    <col min="16" max="16384" width="9.140625" style="74" customWidth="1"/>
  </cols>
  <sheetData>
    <row r="1" spans="1:8" ht="15" customHeight="1">
      <c r="A1" s="75" t="s">
        <v>685</v>
      </c>
      <c r="B1" s="76" t="s">
        <v>686</v>
      </c>
      <c r="C1" s="76" t="s">
        <v>687</v>
      </c>
      <c r="D1" s="76" t="s">
        <v>688</v>
      </c>
      <c r="E1" s="76" t="s">
        <v>689</v>
      </c>
      <c r="F1" s="76" t="s">
        <v>690</v>
      </c>
      <c r="G1" s="76" t="s">
        <v>691</v>
      </c>
      <c r="H1" s="76" t="s">
        <v>692</v>
      </c>
    </row>
    <row r="2" spans="1:8" ht="15" customHeight="1">
      <c r="A2" s="77">
        <v>1</v>
      </c>
      <c r="B2" s="78" t="e">
        <f>Results!H3</f>
        <v>#DIV/0!</v>
      </c>
      <c r="C2" s="78" t="e">
        <f>Results!H15</f>
        <v>#DIV/0!</v>
      </c>
      <c r="D2" s="78" t="e">
        <f>Results!H27</f>
        <v>#DIV/0!</v>
      </c>
      <c r="E2" s="78" t="e">
        <f>Results!H39</f>
        <v>#DIV/0!</v>
      </c>
      <c r="F2" s="78" t="e">
        <f>Results!H51</f>
        <v>#DIV/0!</v>
      </c>
      <c r="G2" s="78" t="e">
        <f>Results!H63</f>
        <v>#DIV/0!</v>
      </c>
      <c r="H2" s="78" t="e">
        <f>Results!H75</f>
        <v>#DIV/0!</v>
      </c>
    </row>
    <row r="3" spans="1:8" ht="15" customHeight="1">
      <c r="A3" s="77">
        <v>2</v>
      </c>
      <c r="B3" s="78" t="e">
        <f>Results!H4</f>
        <v>#DIV/0!</v>
      </c>
      <c r="C3" s="78" t="e">
        <f>Results!H16</f>
        <v>#DIV/0!</v>
      </c>
      <c r="D3" s="78" t="e">
        <f>Results!H28</f>
        <v>#DIV/0!</v>
      </c>
      <c r="E3" s="78" t="e">
        <f>Results!H40</f>
        <v>#DIV/0!</v>
      </c>
      <c r="F3" s="78" t="e">
        <f>Results!H52</f>
        <v>#DIV/0!</v>
      </c>
      <c r="G3" s="78" t="e">
        <f>Results!H64</f>
        <v>#DIV/0!</v>
      </c>
      <c r="H3" s="78" t="e">
        <f>Results!H76</f>
        <v>#DIV/0!</v>
      </c>
    </row>
    <row r="4" spans="1:8" ht="15" customHeight="1">
      <c r="A4" s="77">
        <v>3</v>
      </c>
      <c r="B4" s="78" t="e">
        <f>Results!H5</f>
        <v>#DIV/0!</v>
      </c>
      <c r="C4" s="78" t="e">
        <f>Results!H17</f>
        <v>#DIV/0!</v>
      </c>
      <c r="D4" s="78" t="e">
        <f>Results!H29</f>
        <v>#DIV/0!</v>
      </c>
      <c r="E4" s="78" t="e">
        <f>Results!H41</f>
        <v>#DIV/0!</v>
      </c>
      <c r="F4" s="78" t="e">
        <f>Results!H53</f>
        <v>#DIV/0!</v>
      </c>
      <c r="G4" s="78" t="e">
        <f>Results!H65</f>
        <v>#DIV/0!</v>
      </c>
      <c r="H4" s="78" t="e">
        <f>Results!H77</f>
        <v>#DIV/0!</v>
      </c>
    </row>
    <row r="5" spans="1:8" ht="15" customHeight="1">
      <c r="A5" s="77">
        <v>4</v>
      </c>
      <c r="B5" s="78" t="e">
        <f>Results!H6</f>
        <v>#DIV/0!</v>
      </c>
      <c r="C5" s="78" t="e">
        <f>Results!H18</f>
        <v>#DIV/0!</v>
      </c>
      <c r="D5" s="78" t="e">
        <f>Results!H30</f>
        <v>#DIV/0!</v>
      </c>
      <c r="E5" s="78" t="e">
        <f>Results!H42</f>
        <v>#DIV/0!</v>
      </c>
      <c r="F5" s="78" t="e">
        <f>Results!H54</f>
        <v>#DIV/0!</v>
      </c>
      <c r="G5" s="78" t="e">
        <f>Results!H66</f>
        <v>#DIV/0!</v>
      </c>
      <c r="H5" s="78" t="e">
        <f>Results!H78</f>
        <v>#DIV/0!</v>
      </c>
    </row>
    <row r="6" spans="1:8" ht="15" customHeight="1">
      <c r="A6" s="77">
        <v>5</v>
      </c>
      <c r="B6" s="78" t="e">
        <f>Results!H7</f>
        <v>#DIV/0!</v>
      </c>
      <c r="C6" s="78" t="e">
        <f>Results!H19</f>
        <v>#DIV/0!</v>
      </c>
      <c r="D6" s="78" t="e">
        <f>Results!H31</f>
        <v>#DIV/0!</v>
      </c>
      <c r="E6" s="78" t="e">
        <f>Results!H43</f>
        <v>#DIV/0!</v>
      </c>
      <c r="F6" s="78" t="e">
        <f>Results!H55</f>
        <v>#DIV/0!</v>
      </c>
      <c r="G6" s="78" t="e">
        <f>Results!H67</f>
        <v>#DIV/0!</v>
      </c>
      <c r="H6" s="78" t="e">
        <f>Results!H79</f>
        <v>#DIV/0!</v>
      </c>
    </row>
    <row r="7" spans="1:8" ht="15" customHeight="1">
      <c r="A7" s="77">
        <v>6</v>
      </c>
      <c r="B7" s="78" t="e">
        <f>Results!H8</f>
        <v>#DIV/0!</v>
      </c>
      <c r="C7" s="78" t="e">
        <f>Results!H20</f>
        <v>#DIV/0!</v>
      </c>
      <c r="D7" s="78" t="e">
        <f>Results!H32</f>
        <v>#DIV/0!</v>
      </c>
      <c r="E7" s="78" t="e">
        <f>Results!H44</f>
        <v>#DIV/0!</v>
      </c>
      <c r="F7" s="78" t="e">
        <f>Results!H56</f>
        <v>#DIV/0!</v>
      </c>
      <c r="G7" s="78" t="e">
        <f>Results!H68</f>
        <v>#DIV/0!</v>
      </c>
      <c r="H7" s="78" t="e">
        <f>Results!H80</f>
        <v>#DIV/0!</v>
      </c>
    </row>
    <row r="8" spans="1:8" ht="15" customHeight="1">
      <c r="A8" s="77">
        <v>7</v>
      </c>
      <c r="B8" s="78" t="e">
        <f>Results!H9</f>
        <v>#DIV/0!</v>
      </c>
      <c r="C8" s="78" t="e">
        <f>Results!H21</f>
        <v>#DIV/0!</v>
      </c>
      <c r="D8" s="78" t="e">
        <f>Results!H33</f>
        <v>#DIV/0!</v>
      </c>
      <c r="E8" s="78" t="e">
        <f>Results!H45</f>
        <v>#DIV/0!</v>
      </c>
      <c r="F8" s="78" t="e">
        <f>Results!H57</f>
        <v>#DIV/0!</v>
      </c>
      <c r="G8" s="78" t="e">
        <f>Results!H69</f>
        <v>#DIV/0!</v>
      </c>
      <c r="H8" s="78" t="e">
        <f>Results!H81</f>
        <v>#DIV/0!</v>
      </c>
    </row>
    <row r="9" spans="1:8" ht="15" customHeight="1">
      <c r="A9" s="77">
        <v>8</v>
      </c>
      <c r="B9" s="78" t="e">
        <f>Results!H10</f>
        <v>#DIV/0!</v>
      </c>
      <c r="C9" s="78" t="e">
        <f>Results!H22</f>
        <v>#DIV/0!</v>
      </c>
      <c r="D9" s="78" t="e">
        <f>Results!H34</f>
        <v>#DIV/0!</v>
      </c>
      <c r="E9" s="78" t="e">
        <f>Results!H46</f>
        <v>#DIV/0!</v>
      </c>
      <c r="F9" s="78" t="e">
        <f>Results!H58</f>
        <v>#DIV/0!</v>
      </c>
      <c r="G9" s="78" t="e">
        <f>Results!H70</f>
        <v>#DIV/0!</v>
      </c>
      <c r="H9" s="78" t="e">
        <f>Results!H82</f>
        <v>#DIV/0!</v>
      </c>
    </row>
    <row r="10" spans="1:8" ht="15" customHeight="1">
      <c r="A10" s="77">
        <v>9</v>
      </c>
      <c r="B10" s="78" t="e">
        <f>Results!H11</f>
        <v>#DIV/0!</v>
      </c>
      <c r="C10" s="78" t="e">
        <f>Results!H23</f>
        <v>#DIV/0!</v>
      </c>
      <c r="D10" s="78" t="e">
        <f>Results!H35</f>
        <v>#DIV/0!</v>
      </c>
      <c r="E10" s="78" t="e">
        <f>Results!H47</f>
        <v>#DIV/0!</v>
      </c>
      <c r="F10" s="78" t="e">
        <f>Results!H59</f>
        <v>#DIV/0!</v>
      </c>
      <c r="G10" s="78" t="e">
        <f>Results!H71</f>
        <v>#DIV/0!</v>
      </c>
      <c r="H10" s="78" t="e">
        <f>Results!H83</f>
        <v>#DIV/0!</v>
      </c>
    </row>
    <row r="11" spans="1:8" ht="15" customHeight="1">
      <c r="A11" s="77">
        <v>10</v>
      </c>
      <c r="B11" s="78" t="e">
        <f>Results!H12</f>
        <v>#DIV/0!</v>
      </c>
      <c r="C11" s="78" t="e">
        <f>Results!H24</f>
        <v>#DIV/0!</v>
      </c>
      <c r="D11" s="78" t="e">
        <f>Results!H36</f>
        <v>#DIV/0!</v>
      </c>
      <c r="E11" s="78" t="e">
        <f>Results!H48</f>
        <v>#DIV/0!</v>
      </c>
      <c r="F11" s="78" t="e">
        <f>Results!H60</f>
        <v>#DIV/0!</v>
      </c>
      <c r="G11" s="78" t="e">
        <f>Results!H72</f>
        <v>#DIV/0!</v>
      </c>
      <c r="H11" s="78" t="e">
        <f>Results!H84</f>
        <v>#DIV/0!</v>
      </c>
    </row>
    <row r="12" spans="1:8" ht="15" customHeight="1">
      <c r="A12" s="77">
        <v>11</v>
      </c>
      <c r="B12" s="78" t="e">
        <f>Results!H13</f>
        <v>#DIV/0!</v>
      </c>
      <c r="C12" s="78" t="e">
        <f>Results!H25</f>
        <v>#DIV/0!</v>
      </c>
      <c r="D12" s="78" t="e">
        <f>Results!H37</f>
        <v>#DIV/0!</v>
      </c>
      <c r="E12" s="78" t="e">
        <f>Results!H49</f>
        <v>#DIV/0!</v>
      </c>
      <c r="F12" s="78" t="e">
        <f>Results!H61</f>
        <v>#DIV/0!</v>
      </c>
      <c r="G12" s="78" t="e">
        <f>Results!H73</f>
        <v>#DIV/0!</v>
      </c>
      <c r="H12" s="78" t="e">
        <f>Results!H85</f>
        <v>#DIV/0!</v>
      </c>
    </row>
    <row r="13" spans="1:8" ht="15" customHeight="1">
      <c r="A13" s="77">
        <v>12</v>
      </c>
      <c r="B13" s="78" t="e">
        <f>Results!H14</f>
        <v>#DIV/0!</v>
      </c>
      <c r="C13" s="78" t="e">
        <f>Results!H26</f>
        <v>#DIV/0!</v>
      </c>
      <c r="D13" s="78" t="e">
        <f>Results!H38</f>
        <v>#DIV/0!</v>
      </c>
      <c r="E13" s="78" t="e">
        <f>Results!H50</f>
        <v>#DIV/0!</v>
      </c>
      <c r="F13" s="78" t="e">
        <f>Results!H62</f>
        <v>#DIV/0!</v>
      </c>
      <c r="G13" s="78" t="e">
        <f>Results!H74</f>
        <v>#DIV/0!</v>
      </c>
      <c r="H13" s="78" t="e">
        <f>Results!H86</f>
        <v>#DIV/0!</v>
      </c>
    </row>
    <row r="14" spans="1:8" ht="15" customHeight="1">
      <c r="A14" s="77">
        <v>1</v>
      </c>
      <c r="B14" s="78" t="e">
        <f>Results!H99</f>
        <v>#DIV/0!</v>
      </c>
      <c r="C14" s="78" t="e">
        <f>Results!H111</f>
        <v>#DIV/0!</v>
      </c>
      <c r="D14" s="78" t="e">
        <f>Results!H123</f>
        <v>#DIV/0!</v>
      </c>
      <c r="E14" s="78" t="e">
        <f>Results!H135</f>
        <v>#DIV/0!</v>
      </c>
      <c r="F14" s="78" t="e">
        <f>Results!H147</f>
        <v>#DIV/0!</v>
      </c>
      <c r="G14" s="78" t="e">
        <f>Results!H159</f>
        <v>#DIV/0!</v>
      </c>
      <c r="H14" s="78" t="e">
        <f>Results!H171</f>
        <v>#DIV/0!</v>
      </c>
    </row>
    <row r="15" spans="1:8" ht="15" customHeight="1">
      <c r="A15" s="77">
        <v>2</v>
      </c>
      <c r="B15" s="78" t="e">
        <f>Results!H100</f>
        <v>#DIV/0!</v>
      </c>
      <c r="C15" s="78" t="e">
        <f>Results!H112</f>
        <v>#DIV/0!</v>
      </c>
      <c r="D15" s="78" t="e">
        <f>Results!H124</f>
        <v>#DIV/0!</v>
      </c>
      <c r="E15" s="78" t="e">
        <f>Results!H136</f>
        <v>#DIV/0!</v>
      </c>
      <c r="F15" s="78" t="e">
        <f>Results!H148</f>
        <v>#DIV/0!</v>
      </c>
      <c r="G15" s="78" t="e">
        <f>Results!H160</f>
        <v>#DIV/0!</v>
      </c>
      <c r="H15" s="78" t="e">
        <f>Results!H172</f>
        <v>#DIV/0!</v>
      </c>
    </row>
    <row r="16" spans="1:8" ht="15" customHeight="1">
      <c r="A16" s="77">
        <v>3</v>
      </c>
      <c r="B16" s="78" t="e">
        <f>Results!H101</f>
        <v>#DIV/0!</v>
      </c>
      <c r="C16" s="78" t="e">
        <f>Results!H113</f>
        <v>#DIV/0!</v>
      </c>
      <c r="D16" s="78" t="e">
        <f>Results!H125</f>
        <v>#DIV/0!</v>
      </c>
      <c r="E16" s="78" t="e">
        <f>Results!H137</f>
        <v>#DIV/0!</v>
      </c>
      <c r="F16" s="78" t="e">
        <f>Results!H149</f>
        <v>#DIV/0!</v>
      </c>
      <c r="G16" s="78" t="e">
        <f>Results!H161</f>
        <v>#DIV/0!</v>
      </c>
      <c r="H16" s="78" t="e">
        <f>Results!H173</f>
        <v>#DIV/0!</v>
      </c>
    </row>
    <row r="17" spans="1:8" ht="15" customHeight="1">
      <c r="A17" s="77">
        <v>4</v>
      </c>
      <c r="B17" s="78" t="e">
        <f>Results!H102</f>
        <v>#DIV/0!</v>
      </c>
      <c r="C17" s="78" t="e">
        <f>Results!H114</f>
        <v>#DIV/0!</v>
      </c>
      <c r="D17" s="78" t="e">
        <f>Results!H126</f>
        <v>#DIV/0!</v>
      </c>
      <c r="E17" s="78" t="e">
        <f>Results!H138</f>
        <v>#DIV/0!</v>
      </c>
      <c r="F17" s="78" t="e">
        <f>Results!H150</f>
        <v>#DIV/0!</v>
      </c>
      <c r="G17" s="78" t="e">
        <f>Results!H162</f>
        <v>#DIV/0!</v>
      </c>
      <c r="H17" s="78" t="e">
        <f>Results!H174</f>
        <v>#DIV/0!</v>
      </c>
    </row>
    <row r="18" spans="1:8" ht="15" customHeight="1">
      <c r="A18" s="77">
        <v>5</v>
      </c>
      <c r="B18" s="78" t="e">
        <f>Results!H103</f>
        <v>#DIV/0!</v>
      </c>
      <c r="C18" s="78" t="e">
        <f>Results!H115</f>
        <v>#DIV/0!</v>
      </c>
      <c r="D18" s="78" t="e">
        <f>Results!H127</f>
        <v>#DIV/0!</v>
      </c>
      <c r="E18" s="78" t="e">
        <f>Results!H139</f>
        <v>#DIV/0!</v>
      </c>
      <c r="F18" s="78" t="e">
        <f>Results!H151</f>
        <v>#DIV/0!</v>
      </c>
      <c r="G18" s="78" t="e">
        <f>Results!H163</f>
        <v>#DIV/0!</v>
      </c>
      <c r="H18" s="78" t="e">
        <f>Results!H175</f>
        <v>#DIV/0!</v>
      </c>
    </row>
    <row r="19" spans="1:8" ht="15" customHeight="1">
      <c r="A19" s="77">
        <v>6</v>
      </c>
      <c r="B19" s="78" t="e">
        <f>Results!H104</f>
        <v>#DIV/0!</v>
      </c>
      <c r="C19" s="78" t="e">
        <f>Results!H116</f>
        <v>#DIV/0!</v>
      </c>
      <c r="D19" s="78" t="e">
        <f>Results!H128</f>
        <v>#DIV/0!</v>
      </c>
      <c r="E19" s="78" t="e">
        <f>Results!H140</f>
        <v>#DIV/0!</v>
      </c>
      <c r="F19" s="78" t="e">
        <f>Results!H152</f>
        <v>#DIV/0!</v>
      </c>
      <c r="G19" s="78" t="e">
        <f>Results!H164</f>
        <v>#DIV/0!</v>
      </c>
      <c r="H19" s="78" t="e">
        <f>Results!H176</f>
        <v>#DIV/0!</v>
      </c>
    </row>
    <row r="20" spans="1:8" ht="15" customHeight="1">
      <c r="A20" s="77">
        <v>7</v>
      </c>
      <c r="B20" s="78" t="e">
        <f>Results!H105</f>
        <v>#DIV/0!</v>
      </c>
      <c r="C20" s="78" t="e">
        <f>Results!H117</f>
        <v>#DIV/0!</v>
      </c>
      <c r="D20" s="78" t="e">
        <f>Results!H129</f>
        <v>#DIV/0!</v>
      </c>
      <c r="E20" s="78" t="e">
        <f>Results!H141</f>
        <v>#DIV/0!</v>
      </c>
      <c r="F20" s="78" t="e">
        <f>Results!H153</f>
        <v>#DIV/0!</v>
      </c>
      <c r="G20" s="78" t="e">
        <f>Results!H165</f>
        <v>#DIV/0!</v>
      </c>
      <c r="H20" s="78" t="e">
        <f>Results!H177</f>
        <v>#DIV/0!</v>
      </c>
    </row>
    <row r="21" spans="1:8" ht="15" customHeight="1">
      <c r="A21" s="77">
        <v>8</v>
      </c>
      <c r="B21" s="78" t="e">
        <f>Results!H106</f>
        <v>#DIV/0!</v>
      </c>
      <c r="C21" s="78" t="e">
        <f>Results!H118</f>
        <v>#DIV/0!</v>
      </c>
      <c r="D21" s="78" t="e">
        <f>Results!H130</f>
        <v>#DIV/0!</v>
      </c>
      <c r="E21" s="78" t="e">
        <f>Results!H142</f>
        <v>#DIV/0!</v>
      </c>
      <c r="F21" s="78" t="e">
        <f>Results!H154</f>
        <v>#DIV/0!</v>
      </c>
      <c r="G21" s="78" t="e">
        <f>Results!H166</f>
        <v>#DIV/0!</v>
      </c>
      <c r="H21" s="78" t="e">
        <f>Results!H178</f>
        <v>#DIV/0!</v>
      </c>
    </row>
    <row r="22" spans="1:8" ht="15" customHeight="1">
      <c r="A22" s="77">
        <v>9</v>
      </c>
      <c r="B22" s="78" t="e">
        <f>Results!H107</f>
        <v>#DIV/0!</v>
      </c>
      <c r="C22" s="78" t="e">
        <f>Results!H119</f>
        <v>#DIV/0!</v>
      </c>
      <c r="D22" s="78" t="e">
        <f>Results!H131</f>
        <v>#DIV/0!</v>
      </c>
      <c r="E22" s="78" t="e">
        <f>Results!H143</f>
        <v>#DIV/0!</v>
      </c>
      <c r="F22" s="78" t="e">
        <f>Results!H155</f>
        <v>#DIV/0!</v>
      </c>
      <c r="G22" s="78" t="e">
        <f>Results!H167</f>
        <v>#DIV/0!</v>
      </c>
      <c r="H22" s="78" t="e">
        <f>Results!H179</f>
        <v>#DIV/0!</v>
      </c>
    </row>
    <row r="23" spans="1:8" ht="15" customHeight="1">
      <c r="A23" s="77">
        <v>10</v>
      </c>
      <c r="B23" s="78" t="e">
        <f>Results!H108</f>
        <v>#DIV/0!</v>
      </c>
      <c r="C23" s="78" t="e">
        <f>Results!H120</f>
        <v>#DIV/0!</v>
      </c>
      <c r="D23" s="78" t="e">
        <f>Results!H132</f>
        <v>#DIV/0!</v>
      </c>
      <c r="E23" s="78" t="e">
        <f>Results!H144</f>
        <v>#DIV/0!</v>
      </c>
      <c r="F23" s="78" t="e">
        <f>Results!H156</f>
        <v>#DIV/0!</v>
      </c>
      <c r="G23" s="78" t="e">
        <f>Results!H168</f>
        <v>#DIV/0!</v>
      </c>
      <c r="H23" s="78" t="e">
        <f>Results!H180</f>
        <v>#DIV/0!</v>
      </c>
    </row>
    <row r="24" spans="1:8" ht="15" customHeight="1">
      <c r="A24" s="77">
        <v>11</v>
      </c>
      <c r="B24" s="78" t="e">
        <f>Results!H109</f>
        <v>#DIV/0!</v>
      </c>
      <c r="C24" s="78" t="e">
        <f>Results!H121</f>
        <v>#DIV/0!</v>
      </c>
      <c r="D24" s="78" t="e">
        <f>Results!H133</f>
        <v>#DIV/0!</v>
      </c>
      <c r="E24" s="78" t="e">
        <f>Results!H145</f>
        <v>#DIV/0!</v>
      </c>
      <c r="F24" s="78" t="e">
        <f>Results!H157</f>
        <v>#DIV/0!</v>
      </c>
      <c r="G24" s="78" t="e">
        <f>Results!H169</f>
        <v>#DIV/0!</v>
      </c>
      <c r="H24" s="78" t="e">
        <f>Results!H181</f>
        <v>#DIV/0!</v>
      </c>
    </row>
    <row r="25" spans="1:8" ht="15" customHeight="1">
      <c r="A25" s="77">
        <v>12</v>
      </c>
      <c r="B25" s="78" t="e">
        <f>Results!H110</f>
        <v>#DIV/0!</v>
      </c>
      <c r="C25" s="78" t="e">
        <f>Results!H122</f>
        <v>#DIV/0!</v>
      </c>
      <c r="D25" s="78" t="e">
        <f>Results!H134</f>
        <v>#DIV/0!</v>
      </c>
      <c r="E25" s="78" t="e">
        <f>Results!H146</f>
        <v>#DIV/0!</v>
      </c>
      <c r="F25" s="78" t="e">
        <f>Results!H158</f>
        <v>#DIV/0!</v>
      </c>
      <c r="G25" s="78" t="e">
        <f>Results!H170</f>
        <v>#DIV/0!</v>
      </c>
      <c r="H25" s="78" t="e">
        <f>Results!H182</f>
        <v>#DIV/0!</v>
      </c>
    </row>
  </sheetData>
  <conditionalFormatting sqref="B2:H25">
    <cfRule type="cellIs" priority="1" dxfId="4" operator="between" stopIfTrue="1">
      <formula>5</formula>
      <formula>10</formula>
    </cfRule>
    <cfRule type="cellIs" priority="2" dxfId="5" operator="between" stopIfTrue="1">
      <formula>2</formula>
      <formula>5</formula>
    </cfRule>
    <cfRule type="cellIs" priority="3" dxfId="6" operator="lessThan" stopIfTrue="1">
      <formula>2</formula>
    </cfRule>
    <cfRule type="cellIs" priority="4" dxfId="7" operator="lessThan" stopIfTrue="1">
      <formula>-10</formula>
    </cfRule>
    <cfRule type="cellIs" priority="5" dxfId="8" operator="greaterThan" stopIfTrue="1">
      <formula>10</formula>
    </cfRule>
    <cfRule type="colorScale" priority="6">
      <colorScale>
        <cfvo type="num" val="-10"/>
        <cfvo type="num" val="10"/>
        <color rgb="FFF8696B"/>
        <color rgb="FF63BE7B"/>
      </colorScale>
    </cfRule>
  </conditionalFormatting>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jpy</dc:creator>
  <cp:keywords/>
  <dc:description/>
  <cp:lastModifiedBy>小蜜蜂</cp:lastModifiedBy>
  <cp:lastPrinted>2008-03-03T15:10:00Z</cp:lastPrinted>
  <dcterms:created xsi:type="dcterms:W3CDTF">2005-05-13T13:33:00Z</dcterms:created>
  <dcterms:modified xsi:type="dcterms:W3CDTF">2019-11-29T08:41:17Z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